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!Dokumenty DYREKTOR\!Arkusze organizacyjne\2026_27\ramowki\"/>
    </mc:Choice>
  </mc:AlternateContent>
  <bookViews>
    <workbookView xWindow="0" yWindow="0" windowWidth="28800" windowHeight="12312" tabRatio="639" activeTab="10"/>
  </bookViews>
  <sheets>
    <sheet name="INFO - 24.06.2025" sheetId="1" r:id="rId1"/>
    <sheet name="TE" sheetId="24" r:id="rId2"/>
    <sheet name="TI" sheetId="3" r:id="rId3"/>
    <sheet name="TPr" sheetId="22" r:id="rId4"/>
    <sheet name="TA" sheetId="4" r:id="rId5"/>
    <sheet name="TL" sheetId="5" r:id="rId6"/>
    <sheet name="ZSZ s" sheetId="11" state="hidden" r:id="rId7"/>
    <sheet name="ZSZ b" sheetId="12" state="hidden" r:id="rId8"/>
    <sheet name="TP" sheetId="23" r:id="rId9"/>
    <sheet name="TS" sheetId="20" r:id="rId10"/>
    <sheet name="TM" sheetId="28" r:id="rId11"/>
    <sheet name="TF" sheetId="25" r:id="rId12"/>
    <sheet name="ZSZ k - nie planowany" sheetId="16" state="hidden" r:id="rId13"/>
  </sheets>
  <definedNames>
    <definedName name="Blokowanie" localSheetId="4">#REF!</definedName>
    <definedName name="Blokowanie" localSheetId="1">#REF!</definedName>
    <definedName name="Blokowanie" localSheetId="11">#REF!</definedName>
    <definedName name="Blokowanie" localSheetId="2">#REF!</definedName>
    <definedName name="Blokowanie" localSheetId="5">#REF!</definedName>
    <definedName name="Blokowanie" localSheetId="10">#REF!</definedName>
    <definedName name="Blokowanie" localSheetId="8">#REF!</definedName>
    <definedName name="Blokowanie" localSheetId="3">#REF!</definedName>
    <definedName name="Blokowanie" localSheetId="9">#REF!</definedName>
    <definedName name="Blokowanie" localSheetId="7">#REF!</definedName>
    <definedName name="Blokowanie" localSheetId="12">#REF!</definedName>
    <definedName name="Blokowanie" localSheetId="6">#REF!</definedName>
    <definedName name="Blokowanie">#REF!</definedName>
    <definedName name="do_zablokowania" localSheetId="4">#REF!</definedName>
    <definedName name="do_zablokowania" localSheetId="1">#REF!</definedName>
    <definedName name="do_zablokowania" localSheetId="11">#REF!</definedName>
    <definedName name="do_zablokowania" localSheetId="2">#REF!</definedName>
    <definedName name="do_zablokowania" localSheetId="5">#REF!</definedName>
    <definedName name="do_zablokowania" localSheetId="10">#REF!</definedName>
    <definedName name="do_zablokowania" localSheetId="8">#REF!</definedName>
    <definedName name="do_zablokowania" localSheetId="3">#REF!</definedName>
    <definedName name="do_zablokowania" localSheetId="9">#REF!</definedName>
    <definedName name="do_zablokowania" localSheetId="7">#REF!</definedName>
    <definedName name="do_zablokowania" localSheetId="12">#REF!</definedName>
    <definedName name="do_zablokowania" localSheetId="6">#REF!</definedName>
    <definedName name="do_zablokowania">#REF!</definedName>
    <definedName name="do_zablokowania2" localSheetId="1">#REF!</definedName>
    <definedName name="do_zablokowania2" localSheetId="11">#REF!</definedName>
    <definedName name="do_zablokowania2" localSheetId="9">#REF!</definedName>
    <definedName name="do_zablokowania2">#REF!</definedName>
    <definedName name="fegrg" localSheetId="1">#REF!</definedName>
    <definedName name="fegrg" localSheetId="11">#REF!</definedName>
    <definedName name="fegrg" localSheetId="10">#REF!,#REF!,#REF!,#REF!,#REF!,#REF!,#REF!,#REF!,#REF!,#REF!,#REF!,#REF!,#REF!,#REF!,#REF!,#REF!</definedName>
    <definedName name="fegrg" localSheetId="8">#REF!</definedName>
    <definedName name="fegrg" localSheetId="3">#REF!</definedName>
    <definedName name="fegrg" localSheetId="9">#REF!</definedName>
    <definedName name="fegrg">#REF!</definedName>
    <definedName name="INF.03">TPr!$U$13:$U$14</definedName>
    <definedName name="TF_new" localSheetId="1">#REF!</definedName>
    <definedName name="TF_new" localSheetId="11">#REF!</definedName>
    <definedName name="TF_new" localSheetId="8">#REF!</definedName>
    <definedName name="TF_new" localSheetId="9">#REF!</definedName>
    <definedName name="TF_new">#REF!</definedName>
    <definedName name="TUF" localSheetId="4">#REF!</definedName>
    <definedName name="TUF" localSheetId="1">#REF!</definedName>
    <definedName name="TUF" localSheetId="11">#REF!</definedName>
    <definedName name="TUF" localSheetId="2">#REF!</definedName>
    <definedName name="TUF" localSheetId="5">#REF!</definedName>
    <definedName name="TUF" localSheetId="10">#REF!</definedName>
    <definedName name="TUF" localSheetId="8">#REF!</definedName>
    <definedName name="TUF" localSheetId="3">#REF!</definedName>
    <definedName name="TUF" localSheetId="9">#REF!</definedName>
    <definedName name="TUF" localSheetId="7">#REF!</definedName>
    <definedName name="TUF">#REF!</definedName>
    <definedName name="zzzz" localSheetId="4">#REF!</definedName>
    <definedName name="zzzz" localSheetId="1">#REF!</definedName>
    <definedName name="zzzz" localSheetId="11">#REF!</definedName>
    <definedName name="zzzz" localSheetId="5">#REF!</definedName>
    <definedName name="zzzz" localSheetId="10">#REF!</definedName>
    <definedName name="zzzz" localSheetId="8">#REF!</definedName>
    <definedName name="zzzz" localSheetId="3">#REF!</definedName>
    <definedName name="zzzz" localSheetId="9">#REF!</definedName>
    <definedName name="zzzz">#REF!</definedName>
  </definedNames>
  <calcPr calcId="162913"/>
</workbook>
</file>

<file path=xl/calcChain.xml><?xml version="1.0" encoding="utf-8"?>
<calcChain xmlns="http://schemas.openxmlformats.org/spreadsheetml/2006/main">
  <c r="P48" i="24" l="1"/>
  <c r="G57" i="28" l="1"/>
  <c r="H57" i="28"/>
  <c r="I57" i="28"/>
  <c r="J57" i="28"/>
  <c r="K57" i="28"/>
  <c r="L57" i="28"/>
  <c r="M57" i="28"/>
  <c r="N57" i="28"/>
  <c r="O57" i="28"/>
  <c r="F57" i="28"/>
  <c r="G53" i="22"/>
  <c r="H53" i="22"/>
  <c r="I53" i="22"/>
  <c r="J53" i="22"/>
  <c r="K53" i="22"/>
  <c r="L53" i="22"/>
  <c r="M53" i="22"/>
  <c r="N53" i="22"/>
  <c r="O53" i="22"/>
  <c r="F53" i="22"/>
  <c r="P50" i="22"/>
  <c r="P49" i="4"/>
  <c r="P47" i="5"/>
  <c r="P46" i="25"/>
  <c r="P53" i="20"/>
  <c r="G54" i="3"/>
  <c r="H54" i="3"/>
  <c r="I54" i="3"/>
  <c r="J54" i="3"/>
  <c r="K54" i="3"/>
  <c r="L54" i="3"/>
  <c r="M54" i="3"/>
  <c r="N54" i="3"/>
  <c r="O54" i="3"/>
  <c r="F54" i="3"/>
  <c r="P51" i="3"/>
  <c r="E24" i="28" l="1"/>
  <c r="E23" i="28"/>
  <c r="E22" i="28"/>
  <c r="E21" i="28"/>
  <c r="E20" i="28"/>
  <c r="E19" i="28"/>
  <c r="E17" i="28"/>
  <c r="E16" i="28"/>
  <c r="E13" i="28"/>
  <c r="E12" i="28"/>
  <c r="P46" i="5" l="1"/>
  <c r="P45" i="5"/>
  <c r="P52" i="20"/>
  <c r="P47" i="23"/>
  <c r="P46" i="23"/>
  <c r="P48" i="4"/>
  <c r="P47" i="4"/>
  <c r="P49" i="22"/>
  <c r="P48" i="22"/>
  <c r="A49" i="3"/>
  <c r="P50" i="3"/>
  <c r="P49" i="3"/>
  <c r="P47" i="24"/>
  <c r="P46" i="24"/>
  <c r="P45" i="25"/>
  <c r="P44" i="25"/>
  <c r="P52" i="28"/>
  <c r="P50" i="28"/>
  <c r="P40" i="23" l="1"/>
  <c r="P54" i="25"/>
  <c r="P63" i="20"/>
  <c r="P57" i="23"/>
  <c r="P55" i="5"/>
  <c r="P56" i="24"/>
  <c r="P57" i="4"/>
  <c r="P59" i="3"/>
  <c r="P58" i="22"/>
  <c r="P63" i="28" l="1"/>
  <c r="P60" i="28"/>
  <c r="P59" i="28"/>
  <c r="P56" i="28"/>
  <c r="A56" i="28"/>
  <c r="P55" i="28"/>
  <c r="A55" i="28"/>
  <c r="S52" i="28"/>
  <c r="A52" i="28"/>
  <c r="P54" i="28"/>
  <c r="S54" i="28" s="1"/>
  <c r="A54" i="28"/>
  <c r="P53" i="28"/>
  <c r="S53" i="28" s="1"/>
  <c r="A53" i="28"/>
  <c r="P49" i="28"/>
  <c r="S49" i="28" s="1"/>
  <c r="A49" i="28"/>
  <c r="P48" i="28"/>
  <c r="A48" i="28"/>
  <c r="P47" i="28"/>
  <c r="S47" i="28" s="1"/>
  <c r="A47" i="28"/>
  <c r="P46" i="28"/>
  <c r="S46" i="28" s="1"/>
  <c r="A46" i="28"/>
  <c r="O45" i="28"/>
  <c r="N45" i="28"/>
  <c r="M45" i="28"/>
  <c r="L45" i="28"/>
  <c r="K45" i="28"/>
  <c r="J45" i="28"/>
  <c r="I45" i="28"/>
  <c r="H45" i="28"/>
  <c r="G45" i="28"/>
  <c r="F45" i="28"/>
  <c r="P44" i="28"/>
  <c r="S44" i="28" s="1"/>
  <c r="A44" i="28"/>
  <c r="P43" i="28"/>
  <c r="S43" i="28" s="1"/>
  <c r="A43" i="28"/>
  <c r="P42" i="28"/>
  <c r="S42" i="28" s="1"/>
  <c r="A42" i="28"/>
  <c r="P41" i="28"/>
  <c r="S41" i="28" s="1"/>
  <c r="A41" i="28"/>
  <c r="P40" i="28"/>
  <c r="S40" i="28" s="1"/>
  <c r="A40" i="28"/>
  <c r="P39" i="28"/>
  <c r="S39" i="28" s="1"/>
  <c r="A39" i="28"/>
  <c r="P38" i="28"/>
  <c r="S38" i="28" s="1"/>
  <c r="A38" i="28"/>
  <c r="P37" i="28"/>
  <c r="S37" i="28" s="1"/>
  <c r="A37" i="28"/>
  <c r="P36" i="28"/>
  <c r="S36" i="28" s="1"/>
  <c r="A36" i="28"/>
  <c r="P35" i="28"/>
  <c r="S35" i="28" s="1"/>
  <c r="A35" i="28"/>
  <c r="P34" i="28"/>
  <c r="S34" i="28" s="1"/>
  <c r="A34" i="28"/>
  <c r="P33" i="28"/>
  <c r="S33" i="28" s="1"/>
  <c r="A33" i="28"/>
  <c r="O32" i="28"/>
  <c r="N32" i="28"/>
  <c r="M32" i="28"/>
  <c r="L32" i="28"/>
  <c r="K32" i="28"/>
  <c r="J32" i="28"/>
  <c r="I32" i="28"/>
  <c r="H32" i="28"/>
  <c r="G32" i="28"/>
  <c r="F32" i="28"/>
  <c r="P31" i="28"/>
  <c r="P30" i="28"/>
  <c r="O28" i="28"/>
  <c r="N28" i="28"/>
  <c r="M28" i="28"/>
  <c r="L28" i="28"/>
  <c r="K28" i="28"/>
  <c r="J28" i="28"/>
  <c r="I28" i="28"/>
  <c r="H28" i="28"/>
  <c r="G28" i="28"/>
  <c r="F28" i="28"/>
  <c r="P27" i="28"/>
  <c r="P26" i="28"/>
  <c r="P25" i="28"/>
  <c r="P24" i="28"/>
  <c r="P23" i="28"/>
  <c r="P22" i="28"/>
  <c r="P21" i="28"/>
  <c r="P20" i="28"/>
  <c r="P19" i="28"/>
  <c r="P18" i="28"/>
  <c r="P17" i="28"/>
  <c r="P16" i="28"/>
  <c r="P15" i="28"/>
  <c r="V14" i="28"/>
  <c r="P14" i="28"/>
  <c r="V13" i="28"/>
  <c r="P13" i="28"/>
  <c r="P12" i="28"/>
  <c r="H5" i="28"/>
  <c r="D5" i="28"/>
  <c r="Q13" i="28" l="1"/>
  <c r="H58" i="28"/>
  <c r="Q19" i="28"/>
  <c r="J58" i="28"/>
  <c r="P32" i="28"/>
  <c r="L58" i="28"/>
  <c r="L61" i="28" s="1"/>
  <c r="L62" i="28" s="1"/>
  <c r="L75" i="28" s="1"/>
  <c r="N58" i="28"/>
  <c r="N61" i="28" s="1"/>
  <c r="N62" i="28" s="1"/>
  <c r="N75" i="28" s="1"/>
  <c r="T49" i="28"/>
  <c r="P57" i="28"/>
  <c r="F58" i="28"/>
  <c r="F61" i="28" s="1"/>
  <c r="P28" i="28"/>
  <c r="H61" i="28"/>
  <c r="H62" i="28" s="1"/>
  <c r="H75" i="28" s="1"/>
  <c r="J61" i="28"/>
  <c r="J62" i="28" s="1"/>
  <c r="J75" i="28" s="1"/>
  <c r="P45" i="28"/>
  <c r="G58" i="28"/>
  <c r="G61" i="28" s="1"/>
  <c r="G62" i="28" s="1"/>
  <c r="G75" i="28" s="1"/>
  <c r="I58" i="28"/>
  <c r="I61" i="28" s="1"/>
  <c r="I62" i="28" s="1"/>
  <c r="I75" i="28" s="1"/>
  <c r="K58" i="28"/>
  <c r="K61" i="28" s="1"/>
  <c r="K62" i="28" s="1"/>
  <c r="K75" i="28" s="1"/>
  <c r="M58" i="28"/>
  <c r="M61" i="28" s="1"/>
  <c r="M62" i="28" s="1"/>
  <c r="M75" i="28" s="1"/>
  <c r="O58" i="28"/>
  <c r="O61" i="28" s="1"/>
  <c r="O62" i="28" s="1"/>
  <c r="O75" i="28" s="1"/>
  <c r="T39" i="28"/>
  <c r="P58" i="28" l="1"/>
  <c r="F62" i="28"/>
  <c r="P61" i="28"/>
  <c r="P62" i="28" l="1"/>
  <c r="F75" i="28"/>
  <c r="P75" i="28" s="1"/>
  <c r="P44" i="4" l="1"/>
  <c r="P36" i="25" l="1"/>
  <c r="A44" i="22" l="1"/>
  <c r="A45" i="22"/>
  <c r="A46" i="22"/>
  <c r="A47" i="22"/>
  <c r="A49" i="22"/>
  <c r="A51" i="22"/>
  <c r="A43" i="22"/>
  <c r="A38" i="22"/>
  <c r="A39" i="22"/>
  <c r="A40" i="22"/>
  <c r="A41" i="22"/>
  <c r="A37" i="22"/>
  <c r="A35" i="22"/>
  <c r="A36" i="22"/>
  <c r="A34" i="22"/>
  <c r="G40" i="5" l="1"/>
  <c r="H40" i="5"/>
  <c r="I40" i="5"/>
  <c r="J40" i="5"/>
  <c r="K40" i="5"/>
  <c r="L40" i="5"/>
  <c r="M40" i="5"/>
  <c r="N40" i="5"/>
  <c r="O40" i="5"/>
  <c r="G28" i="5"/>
  <c r="H28" i="5"/>
  <c r="I28" i="5"/>
  <c r="J28" i="5"/>
  <c r="K28" i="5"/>
  <c r="L28" i="5"/>
  <c r="M28" i="5"/>
  <c r="N28" i="5"/>
  <c r="O28" i="5"/>
  <c r="G32" i="22"/>
  <c r="H32" i="22"/>
  <c r="I32" i="22"/>
  <c r="J32" i="22"/>
  <c r="K32" i="22"/>
  <c r="L32" i="22"/>
  <c r="M32" i="22"/>
  <c r="N32" i="22"/>
  <c r="O32" i="22"/>
  <c r="F32" i="22"/>
  <c r="G43" i="3" l="1"/>
  <c r="H43" i="3"/>
  <c r="I43" i="3"/>
  <c r="J43" i="3"/>
  <c r="K43" i="3"/>
  <c r="L43" i="3"/>
  <c r="M43" i="3"/>
  <c r="N43" i="3"/>
  <c r="O43" i="3"/>
  <c r="F43" i="3"/>
  <c r="G32" i="3"/>
  <c r="H32" i="3"/>
  <c r="I32" i="3"/>
  <c r="J32" i="3"/>
  <c r="K32" i="3"/>
  <c r="L32" i="3"/>
  <c r="M32" i="3"/>
  <c r="N32" i="3"/>
  <c r="O32" i="3"/>
  <c r="F32" i="3"/>
  <c r="G28" i="3"/>
  <c r="H28" i="3"/>
  <c r="I28" i="3"/>
  <c r="J28" i="3"/>
  <c r="K28" i="3"/>
  <c r="L28" i="3"/>
  <c r="M28" i="3"/>
  <c r="N28" i="3"/>
  <c r="O28" i="3"/>
  <c r="F28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K55" i="3" l="1"/>
  <c r="K58" i="3" s="1"/>
  <c r="O55" i="3"/>
  <c r="O58" i="3" s="1"/>
  <c r="G55" i="3"/>
  <c r="G58" i="3" s="1"/>
  <c r="I55" i="3"/>
  <c r="I58" i="3" s="1"/>
  <c r="M55" i="3"/>
  <c r="M58" i="3" s="1"/>
  <c r="N55" i="3"/>
  <c r="N58" i="3" s="1"/>
  <c r="J55" i="3"/>
  <c r="J58" i="3" s="1"/>
  <c r="L55" i="3"/>
  <c r="L58" i="3" s="1"/>
  <c r="H55" i="3"/>
  <c r="H58" i="3" s="1"/>
  <c r="P52" i="25"/>
  <c r="P51" i="25"/>
  <c r="O49" i="25"/>
  <c r="N49" i="25"/>
  <c r="M49" i="25"/>
  <c r="L49" i="25"/>
  <c r="K49" i="25"/>
  <c r="J49" i="25"/>
  <c r="I49" i="25"/>
  <c r="H49" i="25"/>
  <c r="G49" i="25"/>
  <c r="F49" i="25"/>
  <c r="P48" i="25"/>
  <c r="A48" i="25"/>
  <c r="P47" i="25"/>
  <c r="A47" i="25"/>
  <c r="A45" i="25"/>
  <c r="P43" i="25"/>
  <c r="A43" i="25"/>
  <c r="P42" i="25"/>
  <c r="A42" i="25"/>
  <c r="O41" i="25"/>
  <c r="N41" i="25"/>
  <c r="N50" i="25" s="1"/>
  <c r="M41" i="25"/>
  <c r="M50" i="25" s="1"/>
  <c r="L41" i="25"/>
  <c r="K41" i="25"/>
  <c r="J41" i="25"/>
  <c r="I41" i="25"/>
  <c r="H41" i="25"/>
  <c r="G41" i="25"/>
  <c r="F41" i="25"/>
  <c r="P40" i="25"/>
  <c r="A40" i="25"/>
  <c r="P39" i="25"/>
  <c r="A39" i="25"/>
  <c r="P38" i="25"/>
  <c r="A38" i="25"/>
  <c r="P37" i="25"/>
  <c r="A37" i="25"/>
  <c r="P35" i="25"/>
  <c r="A35" i="25"/>
  <c r="P34" i="25"/>
  <c r="A34" i="25"/>
  <c r="P33" i="25"/>
  <c r="A33" i="25"/>
  <c r="O32" i="25"/>
  <c r="N32" i="25"/>
  <c r="M32" i="25"/>
  <c r="L32" i="25"/>
  <c r="K32" i="25"/>
  <c r="J32" i="25"/>
  <c r="I32" i="25"/>
  <c r="H32" i="25"/>
  <c r="G32" i="25"/>
  <c r="F32" i="25"/>
  <c r="P31" i="25"/>
  <c r="P30" i="25"/>
  <c r="O28" i="25"/>
  <c r="N28" i="25"/>
  <c r="M28" i="25"/>
  <c r="L28" i="25"/>
  <c r="K28" i="25"/>
  <c r="J28" i="25"/>
  <c r="I28" i="25"/>
  <c r="H28" i="25"/>
  <c r="G28" i="25"/>
  <c r="F28" i="25"/>
  <c r="P27" i="25"/>
  <c r="P26" i="25"/>
  <c r="P25" i="25"/>
  <c r="P24" i="25"/>
  <c r="E24" i="25"/>
  <c r="P23" i="25"/>
  <c r="E23" i="25"/>
  <c r="P22" i="25"/>
  <c r="E22" i="25"/>
  <c r="P21" i="25"/>
  <c r="E21" i="25"/>
  <c r="P20" i="25"/>
  <c r="E20" i="25"/>
  <c r="P19" i="25"/>
  <c r="E19" i="25"/>
  <c r="P18" i="25"/>
  <c r="P17" i="25"/>
  <c r="E17" i="25"/>
  <c r="P16" i="25"/>
  <c r="E16" i="25"/>
  <c r="P15" i="25"/>
  <c r="V14" i="25"/>
  <c r="P14" i="25"/>
  <c r="V13" i="25"/>
  <c r="P13" i="25"/>
  <c r="E13" i="25"/>
  <c r="P12" i="25"/>
  <c r="E12" i="25"/>
  <c r="H5" i="25"/>
  <c r="D5" i="25"/>
  <c r="P54" i="24"/>
  <c r="P53" i="24"/>
  <c r="O51" i="24"/>
  <c r="N51" i="24"/>
  <c r="M51" i="24"/>
  <c r="L51" i="24"/>
  <c r="K51" i="24"/>
  <c r="J51" i="24"/>
  <c r="I51" i="24"/>
  <c r="H51" i="24"/>
  <c r="G51" i="24"/>
  <c r="F51" i="24"/>
  <c r="P50" i="24"/>
  <c r="A50" i="24"/>
  <c r="P49" i="24"/>
  <c r="A49" i="24"/>
  <c r="A47" i="24"/>
  <c r="P45" i="24"/>
  <c r="A45" i="24"/>
  <c r="P44" i="24"/>
  <c r="A44" i="24"/>
  <c r="P43" i="24"/>
  <c r="A43" i="24"/>
  <c r="P42" i="24"/>
  <c r="A42" i="24"/>
  <c r="P41" i="24"/>
  <c r="A41" i="24"/>
  <c r="O40" i="24"/>
  <c r="N40" i="24"/>
  <c r="M40" i="24"/>
  <c r="L40" i="24"/>
  <c r="K40" i="24"/>
  <c r="J40" i="24"/>
  <c r="I40" i="24"/>
  <c r="I52" i="24" s="1"/>
  <c r="H40" i="24"/>
  <c r="G40" i="24"/>
  <c r="F40" i="24"/>
  <c r="P39" i="24"/>
  <c r="A39" i="24"/>
  <c r="P38" i="24"/>
  <c r="A38" i="24"/>
  <c r="P37" i="24"/>
  <c r="A37" i="24"/>
  <c r="P36" i="24"/>
  <c r="A36" i="24"/>
  <c r="P35" i="24"/>
  <c r="A35" i="24"/>
  <c r="P34" i="24"/>
  <c r="A34" i="24"/>
  <c r="P33" i="24"/>
  <c r="A33" i="24"/>
  <c r="O32" i="24"/>
  <c r="N32" i="24"/>
  <c r="M32" i="24"/>
  <c r="L32" i="24"/>
  <c r="K32" i="24"/>
  <c r="J32" i="24"/>
  <c r="I32" i="24"/>
  <c r="H32" i="24"/>
  <c r="G32" i="24"/>
  <c r="F32" i="24"/>
  <c r="P31" i="24"/>
  <c r="P30" i="24"/>
  <c r="O28" i="24"/>
  <c r="N28" i="24"/>
  <c r="M28" i="24"/>
  <c r="L28" i="24"/>
  <c r="K28" i="24"/>
  <c r="J28" i="24"/>
  <c r="I28" i="24"/>
  <c r="H28" i="24"/>
  <c r="G28" i="24"/>
  <c r="F28" i="24"/>
  <c r="P27" i="24"/>
  <c r="P26" i="24"/>
  <c r="P25" i="24"/>
  <c r="P24" i="24"/>
  <c r="E24" i="24"/>
  <c r="P23" i="24"/>
  <c r="E23" i="24"/>
  <c r="P22" i="24"/>
  <c r="E22" i="24"/>
  <c r="P21" i="24"/>
  <c r="E21" i="24"/>
  <c r="P20" i="24"/>
  <c r="E20" i="24"/>
  <c r="P19" i="24"/>
  <c r="E19" i="24"/>
  <c r="P18" i="24"/>
  <c r="P17" i="24"/>
  <c r="E17" i="24"/>
  <c r="P16" i="24"/>
  <c r="E16" i="24"/>
  <c r="P15" i="24"/>
  <c r="P14" i="24"/>
  <c r="P13" i="24"/>
  <c r="Q13" i="24" s="1"/>
  <c r="E13" i="24"/>
  <c r="P12" i="24"/>
  <c r="E12" i="24"/>
  <c r="H5" i="24"/>
  <c r="D5" i="24"/>
  <c r="M52" i="24" l="1"/>
  <c r="M53" i="25"/>
  <c r="I55" i="24"/>
  <c r="M55" i="24"/>
  <c r="I50" i="25"/>
  <c r="I53" i="25" s="1"/>
  <c r="J50" i="25"/>
  <c r="J66" i="25"/>
  <c r="J53" i="25"/>
  <c r="N66" i="25"/>
  <c r="N53" i="25"/>
  <c r="Q19" i="25"/>
  <c r="H52" i="24"/>
  <c r="H68" i="24" s="1"/>
  <c r="L52" i="24"/>
  <c r="L68" i="24" s="1"/>
  <c r="G52" i="24"/>
  <c r="G55" i="24" s="1"/>
  <c r="K52" i="24"/>
  <c r="K55" i="24" s="1"/>
  <c r="O52" i="24"/>
  <c r="O55" i="24" s="1"/>
  <c r="G50" i="25"/>
  <c r="G53" i="25" s="1"/>
  <c r="O50" i="25"/>
  <c r="O66" i="25" s="1"/>
  <c r="H50" i="25"/>
  <c r="H66" i="25" s="1"/>
  <c r="L50" i="25"/>
  <c r="L66" i="25" s="1"/>
  <c r="M68" i="24"/>
  <c r="K50" i="25"/>
  <c r="K66" i="25" s="1"/>
  <c r="K68" i="24"/>
  <c r="O68" i="24"/>
  <c r="Q13" i="25"/>
  <c r="I66" i="25"/>
  <c r="M66" i="25"/>
  <c r="G66" i="25"/>
  <c r="Q19" i="24"/>
  <c r="P28" i="24"/>
  <c r="P32" i="24"/>
  <c r="J52" i="24"/>
  <c r="J68" i="24" s="1"/>
  <c r="N52" i="24"/>
  <c r="N55" i="24" s="1"/>
  <c r="P32" i="25"/>
  <c r="P41" i="25"/>
  <c r="I68" i="24"/>
  <c r="P40" i="24"/>
  <c r="G68" i="24"/>
  <c r="F52" i="24"/>
  <c r="F55" i="24" s="1"/>
  <c r="F50" i="25"/>
  <c r="P49" i="25"/>
  <c r="P28" i="25"/>
  <c r="N68" i="24"/>
  <c r="P51" i="24"/>
  <c r="P50" i="25" l="1"/>
  <c r="J55" i="24"/>
  <c r="L55" i="24"/>
  <c r="H55" i="24"/>
  <c r="F53" i="25"/>
  <c r="O53" i="25"/>
  <c r="L53" i="25"/>
  <c r="K53" i="25"/>
  <c r="H53" i="25"/>
  <c r="P52" i="24"/>
  <c r="P55" i="24"/>
  <c r="P53" i="25" l="1"/>
  <c r="F68" i="24"/>
  <c r="P68" i="24" s="1"/>
  <c r="F66" i="25"/>
  <c r="P66" i="25" s="1"/>
  <c r="P55" i="23" l="1"/>
  <c r="P54" i="23"/>
  <c r="O52" i="23"/>
  <c r="N52" i="23"/>
  <c r="M52" i="23"/>
  <c r="L52" i="23"/>
  <c r="K52" i="23"/>
  <c r="J52" i="23"/>
  <c r="I52" i="23"/>
  <c r="H52" i="23"/>
  <c r="G52" i="23"/>
  <c r="F52" i="23"/>
  <c r="P51" i="23"/>
  <c r="A51" i="23"/>
  <c r="P50" i="23"/>
  <c r="A50" i="23"/>
  <c r="P49" i="23"/>
  <c r="R49" i="23" s="1"/>
  <c r="A49" i="23"/>
  <c r="T48" i="23"/>
  <c r="P48" i="23"/>
  <c r="R48" i="23" s="1"/>
  <c r="A48" i="23"/>
  <c r="A47" i="23"/>
  <c r="P45" i="23"/>
  <c r="R45" i="23" s="1"/>
  <c r="A45" i="23"/>
  <c r="O44" i="23"/>
  <c r="N44" i="23"/>
  <c r="M44" i="23"/>
  <c r="L44" i="23"/>
  <c r="K44" i="23"/>
  <c r="J44" i="23"/>
  <c r="I44" i="23"/>
  <c r="H44" i="23"/>
  <c r="G44" i="23"/>
  <c r="F44" i="23"/>
  <c r="P43" i="23"/>
  <c r="R43" i="23" s="1"/>
  <c r="A43" i="23"/>
  <c r="P42" i="23"/>
  <c r="R42" i="23" s="1"/>
  <c r="A42" i="23"/>
  <c r="P41" i="23"/>
  <c r="R41" i="23" s="1"/>
  <c r="A41" i="23"/>
  <c r="P39" i="23"/>
  <c r="R39" i="23" s="1"/>
  <c r="A39" i="23"/>
  <c r="P38" i="23"/>
  <c r="R38" i="23" s="1"/>
  <c r="A38" i="23"/>
  <c r="P37" i="23"/>
  <c r="R37" i="23" s="1"/>
  <c r="A37" i="23"/>
  <c r="P36" i="23"/>
  <c r="R36" i="23" s="1"/>
  <c r="A36" i="23"/>
  <c r="P35" i="23"/>
  <c r="R35" i="23" s="1"/>
  <c r="A35" i="23"/>
  <c r="P34" i="23"/>
  <c r="R34" i="23" s="1"/>
  <c r="A34" i="23"/>
  <c r="P33" i="23"/>
  <c r="R33" i="23" s="1"/>
  <c r="A33" i="23"/>
  <c r="O32" i="23"/>
  <c r="N32" i="23"/>
  <c r="M32" i="23"/>
  <c r="L32" i="23"/>
  <c r="K32" i="23"/>
  <c r="J32" i="23"/>
  <c r="I32" i="23"/>
  <c r="H32" i="23"/>
  <c r="G32" i="23"/>
  <c r="F32" i="23"/>
  <c r="P31" i="23"/>
  <c r="P30" i="23"/>
  <c r="O28" i="23"/>
  <c r="N28" i="23"/>
  <c r="M28" i="23"/>
  <c r="L28" i="23"/>
  <c r="K28" i="23"/>
  <c r="J28" i="23"/>
  <c r="I28" i="23"/>
  <c r="H28" i="23"/>
  <c r="G28" i="23"/>
  <c r="F28" i="23"/>
  <c r="P27" i="23"/>
  <c r="P26" i="23"/>
  <c r="P25" i="23"/>
  <c r="P24" i="23"/>
  <c r="E24" i="23"/>
  <c r="P23" i="23"/>
  <c r="E23" i="23"/>
  <c r="P22" i="23"/>
  <c r="E22" i="23"/>
  <c r="P21" i="23"/>
  <c r="E21" i="23"/>
  <c r="P20" i="23"/>
  <c r="E20" i="23"/>
  <c r="P19" i="23"/>
  <c r="E19" i="23"/>
  <c r="P18" i="23"/>
  <c r="P17" i="23"/>
  <c r="E17" i="23"/>
  <c r="P16" i="23"/>
  <c r="E16" i="23"/>
  <c r="P15" i="23"/>
  <c r="P14" i="23"/>
  <c r="P13" i="23"/>
  <c r="E13" i="23"/>
  <c r="P12" i="23"/>
  <c r="E12" i="23"/>
  <c r="H5" i="23"/>
  <c r="D5" i="23"/>
  <c r="Q13" i="23" l="1"/>
  <c r="I53" i="23"/>
  <c r="I56" i="23" s="1"/>
  <c r="M53" i="23"/>
  <c r="M56" i="23" s="1"/>
  <c r="P44" i="23"/>
  <c r="V13" i="23"/>
  <c r="S48" i="23"/>
  <c r="N69" i="23"/>
  <c r="P32" i="23"/>
  <c r="G53" i="23"/>
  <c r="G69" i="23" s="1"/>
  <c r="K53" i="23"/>
  <c r="K69" i="23" s="1"/>
  <c r="O53" i="23"/>
  <c r="O69" i="23" s="1"/>
  <c r="F53" i="23"/>
  <c r="F56" i="23" s="1"/>
  <c r="J53" i="23"/>
  <c r="J69" i="23" s="1"/>
  <c r="N53" i="23"/>
  <c r="N56" i="23" s="1"/>
  <c r="Q19" i="23"/>
  <c r="I69" i="23"/>
  <c r="M69" i="23"/>
  <c r="H53" i="23"/>
  <c r="H69" i="23" s="1"/>
  <c r="L53" i="23"/>
  <c r="L69" i="23" s="1"/>
  <c r="V14" i="23"/>
  <c r="S37" i="23"/>
  <c r="T38" i="23"/>
  <c r="P52" i="23"/>
  <c r="P28" i="23"/>
  <c r="O56" i="23" l="1"/>
  <c r="K56" i="23"/>
  <c r="L56" i="23"/>
  <c r="G56" i="23"/>
  <c r="J56" i="23"/>
  <c r="H56" i="23"/>
  <c r="P53" i="23"/>
  <c r="P56" i="23" l="1"/>
  <c r="P55" i="22"/>
  <c r="P47" i="22"/>
  <c r="P46" i="22"/>
  <c r="P45" i="22"/>
  <c r="P44" i="22"/>
  <c r="P43" i="22"/>
  <c r="O42" i="22"/>
  <c r="N42" i="22"/>
  <c r="M42" i="22"/>
  <c r="L42" i="22"/>
  <c r="K42" i="22"/>
  <c r="J42" i="22"/>
  <c r="I42" i="22"/>
  <c r="H42" i="22"/>
  <c r="G42" i="22"/>
  <c r="F42" i="22"/>
  <c r="P41" i="22"/>
  <c r="P40" i="22"/>
  <c r="P39" i="22"/>
  <c r="P38" i="22"/>
  <c r="P37" i="22"/>
  <c r="P36" i="22"/>
  <c r="P35" i="22"/>
  <c r="P34" i="22"/>
  <c r="P33" i="22"/>
  <c r="P32" i="22"/>
  <c r="P31" i="22"/>
  <c r="P30" i="22"/>
  <c r="O28" i="22"/>
  <c r="N28" i="22"/>
  <c r="M28" i="22"/>
  <c r="L28" i="22"/>
  <c r="K28" i="22"/>
  <c r="J28" i="22"/>
  <c r="I28" i="22"/>
  <c r="H28" i="22"/>
  <c r="G28" i="22"/>
  <c r="F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P12" i="22"/>
  <c r="H5" i="22"/>
  <c r="D5" i="22"/>
  <c r="Q13" i="22" l="1"/>
  <c r="Q19" i="22"/>
  <c r="L54" i="22"/>
  <c r="I54" i="22"/>
  <c r="I57" i="22" s="1"/>
  <c r="M54" i="22"/>
  <c r="M57" i="22" s="1"/>
  <c r="H54" i="22"/>
  <c r="I70" i="22"/>
  <c r="P42" i="22"/>
  <c r="F54" i="22"/>
  <c r="F57" i="22" s="1"/>
  <c r="J54" i="22"/>
  <c r="N54" i="22"/>
  <c r="G54" i="22"/>
  <c r="K54" i="22"/>
  <c r="O54" i="22"/>
  <c r="P28" i="22"/>
  <c r="W38" i="22"/>
  <c r="M70" i="22"/>
  <c r="F69" i="23"/>
  <c r="P69" i="23" s="1"/>
  <c r="W37" i="22"/>
  <c r="P53" i="22"/>
  <c r="P61" i="20"/>
  <c r="P60" i="20"/>
  <c r="O58" i="20"/>
  <c r="N58" i="20"/>
  <c r="M58" i="20"/>
  <c r="L58" i="20"/>
  <c r="K58" i="20"/>
  <c r="J58" i="20"/>
  <c r="I58" i="20"/>
  <c r="H58" i="20"/>
  <c r="G58" i="20"/>
  <c r="F58" i="20"/>
  <c r="P57" i="20"/>
  <c r="A57" i="20"/>
  <c r="P56" i="20"/>
  <c r="A56" i="20"/>
  <c r="P55" i="20"/>
  <c r="R55" i="20" s="1"/>
  <c r="A55" i="20"/>
  <c r="T54" i="20"/>
  <c r="P54" i="20"/>
  <c r="R54" i="20" s="1"/>
  <c r="A54" i="20"/>
  <c r="R52" i="20"/>
  <c r="A52" i="20"/>
  <c r="P51" i="20"/>
  <c r="R51" i="20" s="1"/>
  <c r="A51" i="20"/>
  <c r="O50" i="20"/>
  <c r="N50" i="20"/>
  <c r="M50" i="20"/>
  <c r="M59" i="20" s="1"/>
  <c r="L50" i="20"/>
  <c r="K50" i="20"/>
  <c r="J50" i="20"/>
  <c r="I50" i="20"/>
  <c r="H50" i="20"/>
  <c r="G50" i="20"/>
  <c r="F50" i="20"/>
  <c r="P49" i="20"/>
  <c r="R49" i="20" s="1"/>
  <c r="A49" i="20"/>
  <c r="P48" i="20"/>
  <c r="R48" i="20" s="1"/>
  <c r="P47" i="20"/>
  <c r="R47" i="20" s="1"/>
  <c r="P46" i="20"/>
  <c r="R46" i="20" s="1"/>
  <c r="P45" i="20"/>
  <c r="R45" i="20" s="1"/>
  <c r="P44" i="20"/>
  <c r="R44" i="20" s="1"/>
  <c r="P43" i="20"/>
  <c r="R43" i="20" s="1"/>
  <c r="P42" i="20"/>
  <c r="R42" i="20" s="1"/>
  <c r="P41" i="20"/>
  <c r="R41" i="20" s="1"/>
  <c r="P40" i="20"/>
  <c r="R40" i="20" s="1"/>
  <c r="A40" i="20"/>
  <c r="P39" i="20"/>
  <c r="R39" i="20" s="1"/>
  <c r="A39" i="20"/>
  <c r="P38" i="20"/>
  <c r="R38" i="20" s="1"/>
  <c r="A38" i="20"/>
  <c r="P37" i="20"/>
  <c r="R37" i="20" s="1"/>
  <c r="A37" i="20"/>
  <c r="P36" i="20"/>
  <c r="R36" i="20" s="1"/>
  <c r="A36" i="20"/>
  <c r="P35" i="20"/>
  <c r="R35" i="20" s="1"/>
  <c r="A35" i="20"/>
  <c r="P34" i="20"/>
  <c r="R34" i="20" s="1"/>
  <c r="A34" i="20"/>
  <c r="P33" i="20"/>
  <c r="R33" i="20" s="1"/>
  <c r="A33" i="20"/>
  <c r="O32" i="20"/>
  <c r="N32" i="20"/>
  <c r="M32" i="20"/>
  <c r="L32" i="20"/>
  <c r="K32" i="20"/>
  <c r="J32" i="20"/>
  <c r="I32" i="20"/>
  <c r="H32" i="20"/>
  <c r="G32" i="20"/>
  <c r="F32" i="20"/>
  <c r="P31" i="20"/>
  <c r="P30" i="20"/>
  <c r="O28" i="20"/>
  <c r="N28" i="20"/>
  <c r="M28" i="20"/>
  <c r="L28" i="20"/>
  <c r="K28" i="20"/>
  <c r="J28" i="20"/>
  <c r="I28" i="20"/>
  <c r="H28" i="20"/>
  <c r="G28" i="20"/>
  <c r="F28" i="20"/>
  <c r="P27" i="20"/>
  <c r="P26" i="20"/>
  <c r="P25" i="20"/>
  <c r="P24" i="20"/>
  <c r="E24" i="20"/>
  <c r="P23" i="20"/>
  <c r="E23" i="20"/>
  <c r="P22" i="20"/>
  <c r="E22" i="20"/>
  <c r="P21" i="20"/>
  <c r="E21" i="20"/>
  <c r="P20" i="20"/>
  <c r="E20" i="20"/>
  <c r="P19" i="20"/>
  <c r="E19" i="20"/>
  <c r="P18" i="20"/>
  <c r="P17" i="20"/>
  <c r="E17" i="20"/>
  <c r="P16" i="20"/>
  <c r="E16" i="20"/>
  <c r="P15" i="20"/>
  <c r="P14" i="20"/>
  <c r="P13" i="20"/>
  <c r="E13" i="20"/>
  <c r="P12" i="20"/>
  <c r="E12" i="20"/>
  <c r="H5" i="20"/>
  <c r="D5" i="20"/>
  <c r="I59" i="20" l="1"/>
  <c r="J59" i="20"/>
  <c r="Q19" i="20"/>
  <c r="I75" i="20"/>
  <c r="I62" i="20"/>
  <c r="M75" i="20"/>
  <c r="M62" i="20"/>
  <c r="J62" i="20"/>
  <c r="G70" i="22"/>
  <c r="G57" i="22"/>
  <c r="N70" i="22"/>
  <c r="N57" i="22"/>
  <c r="L70" i="22"/>
  <c r="L57" i="22"/>
  <c r="O70" i="22"/>
  <c r="O57" i="22"/>
  <c r="J70" i="22"/>
  <c r="J57" i="22"/>
  <c r="H70" i="22"/>
  <c r="H57" i="22"/>
  <c r="K70" i="22"/>
  <c r="K57" i="22"/>
  <c r="P32" i="20"/>
  <c r="P50" i="20"/>
  <c r="P28" i="20"/>
  <c r="J75" i="20"/>
  <c r="H59" i="20"/>
  <c r="H75" i="20" s="1"/>
  <c r="L59" i="20"/>
  <c r="L75" i="20" s="1"/>
  <c r="P54" i="22"/>
  <c r="S57" i="22" s="1"/>
  <c r="Q13" i="20"/>
  <c r="V14" i="20"/>
  <c r="N59" i="20"/>
  <c r="N75" i="20" s="1"/>
  <c r="G59" i="20"/>
  <c r="G62" i="20" s="1"/>
  <c r="K59" i="20"/>
  <c r="K62" i="20" s="1"/>
  <c r="O59" i="20"/>
  <c r="O75" i="20" s="1"/>
  <c r="S54" i="20"/>
  <c r="S37" i="20"/>
  <c r="V13" i="20"/>
  <c r="G75" i="20"/>
  <c r="K75" i="20"/>
  <c r="F59" i="20"/>
  <c r="F62" i="20" s="1"/>
  <c r="P58" i="20"/>
  <c r="P57" i="22" l="1"/>
  <c r="H62" i="20"/>
  <c r="N62" i="20"/>
  <c r="L62" i="20"/>
  <c r="O62" i="20"/>
  <c r="P59" i="20"/>
  <c r="F70" i="22"/>
  <c r="P70" i="22" s="1"/>
  <c r="P62" i="20" l="1"/>
  <c r="F75" i="20"/>
  <c r="P75" i="20" s="1"/>
  <c r="V13" i="5" l="1"/>
  <c r="V14" i="5"/>
  <c r="E12" i="5" l="1"/>
  <c r="E12" i="4"/>
  <c r="A42" i="5" l="1"/>
  <c r="A43" i="5"/>
  <c r="A44" i="5"/>
  <c r="A46" i="5"/>
  <c r="A48" i="5"/>
  <c r="A49" i="5"/>
  <c r="A41" i="5"/>
  <c r="A34" i="5"/>
  <c r="A35" i="5"/>
  <c r="A36" i="5"/>
  <c r="A37" i="5"/>
  <c r="A39" i="5"/>
  <c r="A33" i="5"/>
  <c r="A44" i="4"/>
  <c r="A45" i="4"/>
  <c r="A46" i="4"/>
  <c r="A48" i="4"/>
  <c r="A50" i="4"/>
  <c r="A51" i="4"/>
  <c r="A43" i="4"/>
  <c r="A34" i="4"/>
  <c r="A35" i="4"/>
  <c r="A36" i="4"/>
  <c r="A37" i="4"/>
  <c r="A38" i="4"/>
  <c r="A39" i="4"/>
  <c r="A40" i="4"/>
  <c r="A41" i="4"/>
  <c r="A33" i="4"/>
  <c r="A45" i="3"/>
  <c r="A46" i="3"/>
  <c r="A47" i="3"/>
  <c r="A48" i="3"/>
  <c r="A50" i="3"/>
  <c r="A52" i="3"/>
  <c r="A53" i="3"/>
  <c r="A44" i="3"/>
  <c r="A34" i="3"/>
  <c r="A35" i="3"/>
  <c r="A36" i="3"/>
  <c r="A37" i="3"/>
  <c r="A38" i="3"/>
  <c r="A39" i="3"/>
  <c r="A40" i="3"/>
  <c r="A41" i="3"/>
  <c r="A42" i="3"/>
  <c r="A33" i="3"/>
  <c r="M35" i="16" l="1"/>
  <c r="L35" i="16"/>
  <c r="K33" i="16"/>
  <c r="J33" i="16"/>
  <c r="I33" i="16"/>
  <c r="H33" i="16"/>
  <c r="G33" i="16"/>
  <c r="F33" i="16"/>
  <c r="L32" i="16"/>
  <c r="M32" i="16" s="1"/>
  <c r="K31" i="16"/>
  <c r="J31" i="16"/>
  <c r="I31" i="16"/>
  <c r="H31" i="16"/>
  <c r="G31" i="16"/>
  <c r="F31" i="16"/>
  <c r="L29" i="16"/>
  <c r="M29" i="16" s="1"/>
  <c r="L27" i="16"/>
  <c r="M27" i="16" s="1"/>
  <c r="L25" i="16"/>
  <c r="M25" i="16" s="1"/>
  <c r="L24" i="16"/>
  <c r="M24" i="16" s="1"/>
  <c r="L23" i="16"/>
  <c r="M23" i="16" s="1"/>
  <c r="L22" i="16"/>
  <c r="M22" i="16" s="1"/>
  <c r="Q21" i="16"/>
  <c r="K21" i="16"/>
  <c r="J21" i="16"/>
  <c r="I21" i="16"/>
  <c r="H21" i="16"/>
  <c r="G21" i="16"/>
  <c r="F21" i="16"/>
  <c r="L20" i="16"/>
  <c r="M20" i="16" s="1"/>
  <c r="L19" i="16"/>
  <c r="M19" i="16" s="1"/>
  <c r="L18" i="16"/>
  <c r="M18" i="16" s="1"/>
  <c r="L17" i="16"/>
  <c r="M17" i="16" s="1"/>
  <c r="L16" i="16"/>
  <c r="M16" i="16" s="1"/>
  <c r="L15" i="16"/>
  <c r="M15" i="16" s="1"/>
  <c r="L14" i="16"/>
  <c r="M14" i="16" s="1"/>
  <c r="L13" i="16"/>
  <c r="M13" i="16" s="1"/>
  <c r="L12" i="16"/>
  <c r="M12" i="16" s="1"/>
  <c r="V11" i="16"/>
  <c r="L11" i="16"/>
  <c r="M11" i="16" s="1"/>
  <c r="V10" i="16"/>
  <c r="L10" i="16"/>
  <c r="M10" i="16" s="1"/>
  <c r="L9" i="16"/>
  <c r="M9" i="16" s="1"/>
  <c r="L8" i="16"/>
  <c r="M8" i="16" s="1"/>
  <c r="L7" i="16"/>
  <c r="M36" i="12"/>
  <c r="L36" i="12"/>
  <c r="K34" i="12"/>
  <c r="J34" i="12"/>
  <c r="I34" i="12"/>
  <c r="H34" i="12"/>
  <c r="G34" i="12"/>
  <c r="F34" i="12"/>
  <c r="L33" i="12"/>
  <c r="M33" i="12" s="1"/>
  <c r="V11" i="12" s="1"/>
  <c r="L32" i="12"/>
  <c r="M32" i="12" s="1"/>
  <c r="L31" i="12"/>
  <c r="M31" i="12" s="1"/>
  <c r="K30" i="12"/>
  <c r="J30" i="12"/>
  <c r="I30" i="12"/>
  <c r="H30" i="12"/>
  <c r="G30" i="12"/>
  <c r="F30" i="12"/>
  <c r="L29" i="12"/>
  <c r="M29" i="12" s="1"/>
  <c r="L28" i="12"/>
  <c r="M28" i="12" s="1"/>
  <c r="V10" i="12" s="1"/>
  <c r="L27" i="12"/>
  <c r="M27" i="12" s="1"/>
  <c r="L26" i="12"/>
  <c r="M26" i="12" s="1"/>
  <c r="L25" i="12"/>
  <c r="M25" i="12" s="1"/>
  <c r="L24" i="12"/>
  <c r="M24" i="12" s="1"/>
  <c r="L23" i="12"/>
  <c r="M23" i="12" s="1"/>
  <c r="L22" i="12"/>
  <c r="M22" i="12" s="1"/>
  <c r="Q21" i="12"/>
  <c r="K21" i="12"/>
  <c r="J21" i="12"/>
  <c r="I21" i="12"/>
  <c r="H21" i="12"/>
  <c r="G21" i="12"/>
  <c r="F21" i="12"/>
  <c r="L20" i="12"/>
  <c r="M20" i="12" s="1"/>
  <c r="L19" i="12"/>
  <c r="M19" i="12" s="1"/>
  <c r="L18" i="12"/>
  <c r="M18" i="12" s="1"/>
  <c r="L17" i="12"/>
  <c r="M17" i="12" s="1"/>
  <c r="L16" i="12"/>
  <c r="M16" i="12" s="1"/>
  <c r="L15" i="12"/>
  <c r="M15" i="12" s="1"/>
  <c r="L14" i="12"/>
  <c r="M14" i="12" s="1"/>
  <c r="L13" i="12"/>
  <c r="M13" i="12" s="1"/>
  <c r="L12" i="12"/>
  <c r="M12" i="12" s="1"/>
  <c r="L11" i="12"/>
  <c r="M11" i="12" s="1"/>
  <c r="L10" i="12"/>
  <c r="M10" i="12" s="1"/>
  <c r="L9" i="12"/>
  <c r="M9" i="12" s="1"/>
  <c r="L8" i="12"/>
  <c r="M8" i="12" s="1"/>
  <c r="L7" i="12"/>
  <c r="M37" i="11"/>
  <c r="L37" i="11"/>
  <c r="K35" i="11"/>
  <c r="J35" i="11"/>
  <c r="I35" i="11"/>
  <c r="H35" i="11"/>
  <c r="G35" i="11"/>
  <c r="F35" i="11"/>
  <c r="L33" i="11"/>
  <c r="M33" i="11" s="1"/>
  <c r="L32" i="11"/>
  <c r="M32" i="11" s="1"/>
  <c r="L31" i="11"/>
  <c r="M31" i="11" s="1"/>
  <c r="K30" i="11"/>
  <c r="J30" i="11"/>
  <c r="I30" i="11"/>
  <c r="H30" i="11"/>
  <c r="G30" i="11"/>
  <c r="F30" i="11"/>
  <c r="L29" i="11"/>
  <c r="M29" i="11" s="1"/>
  <c r="L28" i="11"/>
  <c r="M28" i="11" s="1"/>
  <c r="L27" i="11"/>
  <c r="M27" i="11" s="1"/>
  <c r="L25" i="11"/>
  <c r="M25" i="11" s="1"/>
  <c r="L24" i="11"/>
  <c r="M24" i="11" s="1"/>
  <c r="L23" i="11"/>
  <c r="M23" i="11" s="1"/>
  <c r="L22" i="11"/>
  <c r="M22" i="11" s="1"/>
  <c r="Q21" i="11"/>
  <c r="K21" i="11"/>
  <c r="J21" i="11"/>
  <c r="I21" i="11"/>
  <c r="H21" i="11"/>
  <c r="G21" i="11"/>
  <c r="F21" i="11"/>
  <c r="L20" i="11"/>
  <c r="M20" i="11" s="1"/>
  <c r="L19" i="11"/>
  <c r="M19" i="11" s="1"/>
  <c r="L18" i="11"/>
  <c r="M18" i="11" s="1"/>
  <c r="L17" i="11"/>
  <c r="M17" i="11" s="1"/>
  <c r="L16" i="11"/>
  <c r="M16" i="11" s="1"/>
  <c r="L15" i="11"/>
  <c r="M15" i="11" s="1"/>
  <c r="L14" i="11"/>
  <c r="M14" i="11" s="1"/>
  <c r="L13" i="11"/>
  <c r="M13" i="11" s="1"/>
  <c r="L12" i="11"/>
  <c r="M12" i="11" s="1"/>
  <c r="V11" i="11"/>
  <c r="L11" i="11"/>
  <c r="M11" i="11" s="1"/>
  <c r="V10" i="11"/>
  <c r="L10" i="11"/>
  <c r="M10" i="11" s="1"/>
  <c r="L9" i="11"/>
  <c r="M9" i="11" s="1"/>
  <c r="L8" i="11"/>
  <c r="M8" i="11" s="1"/>
  <c r="L7" i="11"/>
  <c r="M7" i="11" s="1"/>
  <c r="P53" i="5"/>
  <c r="P52" i="5"/>
  <c r="O50" i="5"/>
  <c r="N50" i="5"/>
  <c r="M50" i="5"/>
  <c r="L50" i="5"/>
  <c r="K50" i="5"/>
  <c r="J50" i="5"/>
  <c r="I50" i="5"/>
  <c r="H50" i="5"/>
  <c r="G50" i="5"/>
  <c r="F50" i="5"/>
  <c r="P49" i="5"/>
  <c r="P48" i="5"/>
  <c r="P44" i="5"/>
  <c r="P43" i="5"/>
  <c r="P42" i="5"/>
  <c r="P41" i="5"/>
  <c r="F40" i="5"/>
  <c r="P39" i="5"/>
  <c r="P37" i="5"/>
  <c r="P36" i="5"/>
  <c r="P35" i="5"/>
  <c r="P34" i="5"/>
  <c r="P33" i="5"/>
  <c r="O32" i="5"/>
  <c r="N32" i="5"/>
  <c r="M32" i="5"/>
  <c r="L32" i="5"/>
  <c r="K32" i="5"/>
  <c r="J32" i="5"/>
  <c r="I32" i="5"/>
  <c r="H32" i="5"/>
  <c r="G32" i="5"/>
  <c r="F32" i="5"/>
  <c r="P31" i="5"/>
  <c r="P30" i="5"/>
  <c r="F28" i="5"/>
  <c r="P27" i="5"/>
  <c r="P26" i="5"/>
  <c r="P25" i="5"/>
  <c r="P24" i="5"/>
  <c r="E24" i="5"/>
  <c r="P23" i="5"/>
  <c r="E23" i="5"/>
  <c r="P22" i="5"/>
  <c r="E22" i="5"/>
  <c r="P21" i="5"/>
  <c r="E21" i="5"/>
  <c r="P20" i="5"/>
  <c r="E20" i="5"/>
  <c r="P19" i="5"/>
  <c r="E19" i="5"/>
  <c r="P18" i="5"/>
  <c r="P17" i="5"/>
  <c r="E17" i="5"/>
  <c r="P16" i="5"/>
  <c r="E16" i="5"/>
  <c r="P15" i="5"/>
  <c r="P14" i="5"/>
  <c r="P13" i="5"/>
  <c r="E13" i="5"/>
  <c r="P12" i="5"/>
  <c r="H5" i="5"/>
  <c r="D5" i="5"/>
  <c r="P55" i="4"/>
  <c r="P54" i="4"/>
  <c r="O52" i="4"/>
  <c r="N52" i="4"/>
  <c r="M52" i="4"/>
  <c r="L52" i="4"/>
  <c r="K52" i="4"/>
  <c r="J52" i="4"/>
  <c r="I52" i="4"/>
  <c r="H52" i="4"/>
  <c r="G52" i="4"/>
  <c r="F52" i="4"/>
  <c r="P51" i="4"/>
  <c r="P50" i="4"/>
  <c r="P46" i="4"/>
  <c r="P43" i="4"/>
  <c r="O42" i="4"/>
  <c r="N42" i="4"/>
  <c r="N53" i="4" s="1"/>
  <c r="M42" i="4"/>
  <c r="L42" i="4"/>
  <c r="K42" i="4"/>
  <c r="J42" i="4"/>
  <c r="J53" i="4" s="1"/>
  <c r="I42" i="4"/>
  <c r="H42" i="4"/>
  <c r="G42" i="4"/>
  <c r="F42" i="4"/>
  <c r="P41" i="4"/>
  <c r="P40" i="4"/>
  <c r="P39" i="4"/>
  <c r="P38" i="4"/>
  <c r="P37" i="4"/>
  <c r="P36" i="4"/>
  <c r="P35" i="4"/>
  <c r="P34" i="4"/>
  <c r="P33" i="4"/>
  <c r="O32" i="4"/>
  <c r="N32" i="4"/>
  <c r="M32" i="4"/>
  <c r="L32" i="4"/>
  <c r="K32" i="4"/>
  <c r="J32" i="4"/>
  <c r="I32" i="4"/>
  <c r="H32" i="4"/>
  <c r="G32" i="4"/>
  <c r="F32" i="4"/>
  <c r="P31" i="4"/>
  <c r="P30" i="4"/>
  <c r="O28" i="4"/>
  <c r="N28" i="4"/>
  <c r="M28" i="4"/>
  <c r="L28" i="4"/>
  <c r="K28" i="4"/>
  <c r="J28" i="4"/>
  <c r="I28" i="4"/>
  <c r="H28" i="4"/>
  <c r="G28" i="4"/>
  <c r="F28" i="4"/>
  <c r="P27" i="4"/>
  <c r="P26" i="4"/>
  <c r="P25" i="4"/>
  <c r="P24" i="4"/>
  <c r="E24" i="4"/>
  <c r="P23" i="4"/>
  <c r="E23" i="4"/>
  <c r="P22" i="4"/>
  <c r="E22" i="4"/>
  <c r="P21" i="4"/>
  <c r="E21" i="4"/>
  <c r="P20" i="4"/>
  <c r="E20" i="4"/>
  <c r="P19" i="4"/>
  <c r="E19" i="4"/>
  <c r="P18" i="4"/>
  <c r="P17" i="4"/>
  <c r="E17" i="4"/>
  <c r="P16" i="4"/>
  <c r="E16" i="4"/>
  <c r="P15" i="4"/>
  <c r="V14" i="4"/>
  <c r="P14" i="4"/>
  <c r="P13" i="4"/>
  <c r="E13" i="4"/>
  <c r="P12" i="4"/>
  <c r="D5" i="4"/>
  <c r="P56" i="3"/>
  <c r="O71" i="3"/>
  <c r="N71" i="3"/>
  <c r="M71" i="3"/>
  <c r="L71" i="3"/>
  <c r="K71" i="3"/>
  <c r="J71" i="3"/>
  <c r="I71" i="3"/>
  <c r="H71" i="3"/>
  <c r="G71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12" i="3"/>
  <c r="P28" i="3" s="1"/>
  <c r="H5" i="3"/>
  <c r="D5" i="3"/>
  <c r="Q19" i="4" l="1"/>
  <c r="I34" i="16"/>
  <c r="G36" i="11"/>
  <c r="H35" i="12"/>
  <c r="J56" i="4"/>
  <c r="I53" i="4"/>
  <c r="M53" i="4"/>
  <c r="M56" i="4" s="1"/>
  <c r="I56" i="4"/>
  <c r="N56" i="4"/>
  <c r="Q13" i="4"/>
  <c r="J36" i="11"/>
  <c r="J38" i="11" s="1"/>
  <c r="J42" i="11" s="1"/>
  <c r="V13" i="4"/>
  <c r="L35" i="11"/>
  <c r="M35" i="11" s="1"/>
  <c r="G35" i="12"/>
  <c r="G37" i="12" s="1"/>
  <c r="G41" i="12" s="1"/>
  <c r="K35" i="12"/>
  <c r="K37" i="12" s="1"/>
  <c r="K41" i="12" s="1"/>
  <c r="K36" i="11"/>
  <c r="I36" i="11"/>
  <c r="N31" i="12"/>
  <c r="G38" i="11"/>
  <c r="G42" i="11" s="1"/>
  <c r="V8" i="12"/>
  <c r="L34" i="12"/>
  <c r="M34" i="12" s="1"/>
  <c r="L33" i="16"/>
  <c r="M33" i="16" s="1"/>
  <c r="I69" i="4"/>
  <c r="M69" i="4"/>
  <c r="L51" i="5"/>
  <c r="M51" i="5"/>
  <c r="F51" i="5"/>
  <c r="F54" i="5" s="1"/>
  <c r="J51" i="5"/>
  <c r="P42" i="4"/>
  <c r="G53" i="4"/>
  <c r="G69" i="4" s="1"/>
  <c r="Q13" i="3"/>
  <c r="P40" i="5"/>
  <c r="H51" i="5"/>
  <c r="Q19" i="5"/>
  <c r="Q19" i="3"/>
  <c r="P32" i="4"/>
  <c r="P32" i="5"/>
  <c r="I38" i="11"/>
  <c r="I42" i="11" s="1"/>
  <c r="I35" i="12"/>
  <c r="L21" i="16"/>
  <c r="M21" i="16" s="1"/>
  <c r="V8" i="16"/>
  <c r="K53" i="4"/>
  <c r="K69" i="4" s="1"/>
  <c r="P54" i="3"/>
  <c r="H53" i="4"/>
  <c r="H69" i="4" s="1"/>
  <c r="L53" i="4"/>
  <c r="L69" i="4" s="1"/>
  <c r="Q13" i="5"/>
  <c r="N51" i="5"/>
  <c r="N31" i="11"/>
  <c r="V9" i="12"/>
  <c r="F35" i="12"/>
  <c r="F37" i="12" s="1"/>
  <c r="F41" i="12" s="1"/>
  <c r="J35" i="12"/>
  <c r="M7" i="16"/>
  <c r="F34" i="16"/>
  <c r="F36" i="16" s="1"/>
  <c r="J34" i="16"/>
  <c r="J36" i="16" s="1"/>
  <c r="J40" i="16" s="1"/>
  <c r="G34" i="16"/>
  <c r="G36" i="16" s="1"/>
  <c r="G40" i="16" s="1"/>
  <c r="K34" i="16"/>
  <c r="K36" i="16" s="1"/>
  <c r="K40" i="16" s="1"/>
  <c r="O53" i="4"/>
  <c r="O56" i="4" s="1"/>
  <c r="I51" i="5"/>
  <c r="I36" i="16"/>
  <c r="I40" i="16" s="1"/>
  <c r="N22" i="16"/>
  <c r="H34" i="16"/>
  <c r="H36" i="16" s="1"/>
  <c r="H40" i="16" s="1"/>
  <c r="O69" i="4"/>
  <c r="J69" i="4"/>
  <c r="N69" i="4"/>
  <c r="F55" i="3"/>
  <c r="F58" i="3" s="1"/>
  <c r="P58" i="3" s="1"/>
  <c r="P28" i="4"/>
  <c r="P52" i="4"/>
  <c r="F53" i="4"/>
  <c r="F56" i="4" s="1"/>
  <c r="G51" i="5"/>
  <c r="G54" i="5" s="1"/>
  <c r="K51" i="5"/>
  <c r="O51" i="5"/>
  <c r="P28" i="5"/>
  <c r="P50" i="5"/>
  <c r="K38" i="11"/>
  <c r="K42" i="11" s="1"/>
  <c r="V8" i="11"/>
  <c r="N22" i="11"/>
  <c r="O22" i="11" s="1"/>
  <c r="L21" i="11"/>
  <c r="M21" i="11" s="1"/>
  <c r="H36" i="11"/>
  <c r="H38" i="11" s="1"/>
  <c r="H42" i="11" s="1"/>
  <c r="L21" i="12"/>
  <c r="M21" i="12" s="1"/>
  <c r="L30" i="12"/>
  <c r="M30" i="12" s="1"/>
  <c r="V9" i="11"/>
  <c r="F36" i="11"/>
  <c r="L30" i="11"/>
  <c r="M30" i="11" s="1"/>
  <c r="M7" i="12"/>
  <c r="H37" i="12"/>
  <c r="H41" i="12" s="1"/>
  <c r="I37" i="12"/>
  <c r="I41" i="12" s="1"/>
  <c r="N22" i="12"/>
  <c r="O22" i="12" s="1"/>
  <c r="N32" i="16"/>
  <c r="V9" i="16"/>
  <c r="L31" i="16"/>
  <c r="M31" i="16" s="1"/>
  <c r="O22" i="16" l="1"/>
  <c r="L35" i="12"/>
  <c r="N67" i="5"/>
  <c r="N54" i="5"/>
  <c r="J67" i="5"/>
  <c r="J54" i="5"/>
  <c r="L67" i="5"/>
  <c r="L54" i="5"/>
  <c r="I67" i="5"/>
  <c r="I54" i="5"/>
  <c r="O67" i="5"/>
  <c r="O54" i="5"/>
  <c r="H67" i="5"/>
  <c r="H54" i="5"/>
  <c r="K67" i="5"/>
  <c r="K54" i="5"/>
  <c r="M67" i="5"/>
  <c r="M54" i="5"/>
  <c r="K56" i="4"/>
  <c r="L56" i="4"/>
  <c r="G56" i="4"/>
  <c r="H56" i="4"/>
  <c r="L34" i="16"/>
  <c r="M34" i="16" s="1"/>
  <c r="J37" i="12"/>
  <c r="J41" i="12" s="1"/>
  <c r="L41" i="12" s="1"/>
  <c r="P53" i="4"/>
  <c r="L36" i="16"/>
  <c r="F40" i="16"/>
  <c r="L40" i="16" s="1"/>
  <c r="P51" i="5"/>
  <c r="L36" i="11"/>
  <c r="F38" i="11"/>
  <c r="M37" i="12"/>
  <c r="M35" i="12"/>
  <c r="G67" i="5"/>
  <c r="P55" i="3"/>
  <c r="S55" i="3" s="1"/>
  <c r="M36" i="16" l="1"/>
  <c r="L37" i="12"/>
  <c r="P56" i="4"/>
  <c r="P54" i="5"/>
  <c r="L38" i="11"/>
  <c r="F42" i="11"/>
  <c r="L42" i="11" s="1"/>
  <c r="F67" i="5"/>
  <c r="P67" i="5" s="1"/>
  <c r="M36" i="11"/>
  <c r="M38" i="11"/>
  <c r="F69" i="4" l="1"/>
  <c r="P69" i="4" s="1"/>
  <c r="F71" i="3"/>
  <c r="P71" i="3" s="1"/>
</calcChain>
</file>

<file path=xl/comments1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sharedStrings.xml><?xml version="1.0" encoding="utf-8"?>
<sst xmlns="http://schemas.openxmlformats.org/spreadsheetml/2006/main" count="1746" uniqueCount="340">
  <si>
    <t xml:space="preserve">
</t>
  </si>
  <si>
    <t xml:space="preserve">Szkolny plan nauczania </t>
  </si>
  <si>
    <t xml:space="preserve">................................................ </t>
  </si>
  <si>
    <t>3-letni cykl nauczania</t>
  </si>
  <si>
    <t>Lp</t>
  </si>
  <si>
    <t>Obowiązkowe zajęcia edukacyjne</t>
  </si>
  <si>
    <t>Klasa</t>
  </si>
  <si>
    <t>Przedmioty rozszerzone</t>
  </si>
  <si>
    <t>I</t>
  </si>
  <si>
    <t>II</t>
  </si>
  <si>
    <t>III</t>
  </si>
  <si>
    <t>IV</t>
  </si>
  <si>
    <r>
      <t xml:space="preserve">Zawód: </t>
    </r>
    <r>
      <rPr>
        <b/>
        <i/>
        <sz val="12"/>
        <rFont val="Arial"/>
        <family val="2"/>
        <charset val="238"/>
      </rPr>
      <t>technik informatyk 351203</t>
    </r>
  </si>
  <si>
    <r>
      <t>/pieczątka szkoły/</t>
    </r>
    <r>
      <rPr>
        <sz val="14"/>
        <color rgb="FF000000"/>
        <rFont val="Times New Roman"/>
        <family val="1"/>
        <charset val="238"/>
      </rPr>
      <t xml:space="preserve"> </t>
    </r>
  </si>
  <si>
    <t>język polski</t>
  </si>
  <si>
    <t>Podbudowa programowa: 8-letnia szkoła podstawowa</t>
  </si>
  <si>
    <t>5-letni cykl nauczania</t>
  </si>
  <si>
    <t>Przedmioty rozszerzone:</t>
  </si>
  <si>
    <r>
      <t xml:space="preserve">Szkolne plany nauczania dla </t>
    </r>
    <r>
      <rPr>
        <b/>
        <sz val="16"/>
        <rFont val="Times New Roman"/>
        <family val="1"/>
        <charset val="238"/>
      </rPr>
      <t>Zespołu Szkół Technicznych w Strzyżowie</t>
    </r>
  </si>
  <si>
    <t>dla</t>
  </si>
  <si>
    <t>- TECHNIKUM,</t>
  </si>
  <si>
    <t>- BRANŻOWA SZKOŁA I STOPNIA</t>
  </si>
  <si>
    <t>Kwalifikacje:</t>
  </si>
  <si>
    <t>INF.02</t>
  </si>
  <si>
    <t>język obcy nowożytny</t>
  </si>
  <si>
    <t>Administracja i eksploatacja systemów komputerowych, urządzeń peryferyjnych i lokalnych sieci komputerowych.</t>
  </si>
  <si>
    <t>historia</t>
  </si>
  <si>
    <t>INF.03</t>
  </si>
  <si>
    <t>Tworzenie i administrowanie stronami i aplikacjami internetowymi oraz bazami danych</t>
  </si>
  <si>
    <t>wiedza o społeczeństwie</t>
  </si>
  <si>
    <t>historia muzyki</t>
  </si>
  <si>
    <t>geografia</t>
  </si>
  <si>
    <t>podstawy przedsiębiorczości</t>
  </si>
  <si>
    <t>historia sztuki</t>
  </si>
  <si>
    <t>biologia</t>
  </si>
  <si>
    <t>historia języka łacińskiego i kultury antycznej</t>
  </si>
  <si>
    <t>chemia</t>
  </si>
  <si>
    <t>filozofia</t>
  </si>
  <si>
    <t>fizyka</t>
  </si>
  <si>
    <t>matematyka</t>
  </si>
  <si>
    <t>informatyka</t>
  </si>
  <si>
    <t>Zatwierdzam</t>
  </si>
  <si>
    <t>........................................................</t>
  </si>
  <si>
    <t>/data, podpis i pieczątka dyrektora/</t>
  </si>
  <si>
    <t>Liczba godzin tygodniowo w 5-letnim okresie nauczania</t>
  </si>
  <si>
    <t>V</t>
  </si>
  <si>
    <t>4. Minimalna liczba godzin kształcenia zawodowego</t>
  </si>
  <si>
    <t>I - po 8 godzin tygodniowo</t>
  </si>
  <si>
    <t>II - po 6 godzin tygodniowo</t>
  </si>
  <si>
    <t>P</t>
  </si>
  <si>
    <t>Nazwy kwalifikacji</t>
  </si>
  <si>
    <t>Liczba godzin</t>
  </si>
  <si>
    <t>Kontrola</t>
  </si>
  <si>
    <t>III.1.R</t>
  </si>
  <si>
    <t>R</t>
  </si>
  <si>
    <t>1.</t>
  </si>
  <si>
    <t>drugi język obcy nowożytny</t>
  </si>
  <si>
    <t>III.2.</t>
  </si>
  <si>
    <t>2.</t>
  </si>
  <si>
    <t>Razem obowiązkowe zajęcia edukacyjne i zajęcia z wychowawcą</t>
  </si>
  <si>
    <r>
      <t xml:space="preserve">Zawód: </t>
    </r>
    <r>
      <rPr>
        <b/>
        <i/>
        <sz val="12"/>
        <rFont val="Arial"/>
        <family val="2"/>
        <charset val="238"/>
      </rPr>
      <t>technik analityk 311103</t>
    </r>
  </si>
  <si>
    <t>CHM.03</t>
  </si>
  <si>
    <t>Przygotowywanie sprzętu, odczynników chemicznych i próbek do badań analitycznych</t>
  </si>
  <si>
    <t>CHM.04</t>
  </si>
  <si>
    <t>Wykonywanie badań analitycznych</t>
  </si>
  <si>
    <t>Poziom języka obcego nowożytnego</t>
  </si>
  <si>
    <t>III.1.P</t>
  </si>
  <si>
    <t>Kontynuacja 1. języka obcego nowożytnego ze SP - kształcenie w zakresie podstawowym</t>
  </si>
  <si>
    <t>Kontynuacja 1. języka obcego nowożytnego ze SP - kształcenie w zakresie rozszerzonym</t>
  </si>
  <si>
    <t>III.2.0.</t>
  </si>
  <si>
    <t>2. język obcy nowożytny od początku w klasie I</t>
  </si>
  <si>
    <t>kontynuacja 2. języka nowożytnego ze SP</t>
  </si>
  <si>
    <t>wychowanie fizyczne</t>
  </si>
  <si>
    <t>edukacja dla bezpieczeństwa</t>
  </si>
  <si>
    <t>zajęcia z wychowawcą</t>
  </si>
  <si>
    <t>Razem przedmioty w zakresie podstawowym i zajęcia z wychowawcą</t>
  </si>
  <si>
    <t>Przedmiot rozszerzony</t>
  </si>
  <si>
    <t>* zgodnie z odrębnymi przepisami</t>
  </si>
  <si>
    <t>Tygodniowa liczba godzin z roporządzenia</t>
  </si>
  <si>
    <t>LEGENDA:</t>
  </si>
  <si>
    <t>Komórek wypełnionych dowolnym kolorem nie powinno się zmieniać (wpisane są formuły)</t>
  </si>
  <si>
    <t>Komórka o przykładowym wyglądzie oznacza błąd w liczbie godzin</t>
  </si>
  <si>
    <t>Razem liczba godz. przedm. w zakr. rozszerz.</t>
  </si>
  <si>
    <t>Język obcy zawodowy</t>
  </si>
  <si>
    <t>Podstawy informatyki</t>
  </si>
  <si>
    <t>Przygotowanie komputera do pracy</t>
  </si>
  <si>
    <t>Eksploatacja urzadzeń sieciowych</t>
  </si>
  <si>
    <t>Witryny i aplikacje internetowe</t>
  </si>
  <si>
    <t>Montaż i eksploatacja sieci komputerowych</t>
  </si>
  <si>
    <t>Bazy danych</t>
  </si>
  <si>
    <t>Projektowanie stron internetowych</t>
  </si>
  <si>
    <t>Razem liczba godzin zajęć zawodowych - teoretycznych</t>
  </si>
  <si>
    <t>Pracownia naprawy sprzętu komputerowego</t>
  </si>
  <si>
    <t>Pracownia urządzeń peryferyjnych</t>
  </si>
  <si>
    <t>Pracownia systemów operacyjnych</t>
  </si>
  <si>
    <t>Pracownia tworzenia aplikacji internetowych</t>
  </si>
  <si>
    <t>Pracownia baz danych</t>
  </si>
  <si>
    <t>Praktyka zawodowa</t>
  </si>
  <si>
    <t>4tyg.</t>
  </si>
  <si>
    <t>Razem liczba godzin zajęć zawodowych - praktycznych</t>
  </si>
  <si>
    <r>
      <t xml:space="preserve">Zawód: </t>
    </r>
    <r>
      <rPr>
        <b/>
        <i/>
        <sz val="12"/>
        <rFont val="Arial"/>
        <family val="2"/>
        <charset val="238"/>
      </rPr>
      <t>technik logistyk 333107</t>
    </r>
  </si>
  <si>
    <t>Podstawy technik laboratoryjnych</t>
  </si>
  <si>
    <t>Podstawy chemii analitycznej</t>
  </si>
  <si>
    <t>SPL.01</t>
  </si>
  <si>
    <t>Obsługa magazynów</t>
  </si>
  <si>
    <t>Bioanalityka</t>
  </si>
  <si>
    <t>Łączna liczba godzin zajęć zawodowych</t>
  </si>
  <si>
    <t>SPL.04</t>
  </si>
  <si>
    <t>Organizacja transportu</t>
  </si>
  <si>
    <t>Systemy zarządzania jakością</t>
  </si>
  <si>
    <t>% godzin przeznaczonych na kształcenie praktyczne</t>
  </si>
  <si>
    <t>Materiałoznawstwo</t>
  </si>
  <si>
    <t>Kontrola godzin kształcenie zawodowego</t>
  </si>
  <si>
    <t>Pracownia technik laboratoryjnych</t>
  </si>
  <si>
    <t>Egzamin z kwalifikacji zawodowej</t>
  </si>
  <si>
    <t>Pracownia bioanalityki</t>
  </si>
  <si>
    <t>rozszerzony język obcy nowożytny</t>
  </si>
  <si>
    <t>religia/etyka *</t>
  </si>
  <si>
    <t>Realizacja poza ramówką</t>
  </si>
  <si>
    <t>wychowanie do życia w rodzinie *</t>
  </si>
  <si>
    <t>język mniejszości narodowej/język mniejszości etnicznej/język regionalny/włąsnahistoria i kultura *</t>
  </si>
  <si>
    <t>geografia państwa, z któego obszarem kulturowym utożsamia sięmniejszość narodowa *</t>
  </si>
  <si>
    <t>zajęcia sportowe *</t>
  </si>
  <si>
    <t>dodatkowe zajęcia edukacyjne *</t>
  </si>
  <si>
    <t>język migowy *</t>
  </si>
  <si>
    <t>zajęcia z zakresu pomocy psychologiczno-pedaogicznej *</t>
  </si>
  <si>
    <t>doradztwo zawodowe</t>
  </si>
  <si>
    <t>5R</t>
  </si>
  <si>
    <t>Podstawy logistyki</t>
  </si>
  <si>
    <t>nauka jazdy samochodem**</t>
  </si>
  <si>
    <t>Łączna tygodniowa liczba godzin w szkole</t>
  </si>
  <si>
    <t xml:space="preserve">Organizowanie pracy magazynu </t>
  </si>
  <si>
    <t>Zabezpieczanie majątku</t>
  </si>
  <si>
    <t>Planowanie procesów transportowych</t>
  </si>
  <si>
    <t>Pracownia obsługi magazynu</t>
  </si>
  <si>
    <t>** zgodnie z odrębnymi przepisami</t>
  </si>
  <si>
    <t>Pracownia obsługi kontrahentów</t>
  </si>
  <si>
    <t>Dokumentowanie procesów transportowych</t>
  </si>
  <si>
    <t xml:space="preserve">Realizacja poza ramówką </t>
  </si>
  <si>
    <t>MOT.05</t>
  </si>
  <si>
    <t>Obsługa, diagnozowanie oraz naprawa pojazdów samochodowych</t>
  </si>
  <si>
    <t>IV.1p</t>
  </si>
  <si>
    <t>IV.0</t>
  </si>
  <si>
    <t>IV.1r</t>
  </si>
  <si>
    <t>Prowadzenie sprzedaży</t>
  </si>
  <si>
    <t>język obcy zawodowy</t>
  </si>
  <si>
    <t>3.</t>
  </si>
  <si>
    <t>dodatkowe umiejętności zawodowe</t>
  </si>
  <si>
    <t>elektrotechnika i elektronika samochodowa</t>
  </si>
  <si>
    <t xml:space="preserve">podstawy motoryzacji </t>
  </si>
  <si>
    <t xml:space="preserve">konstrukcja pojazdów 
samochodowych </t>
  </si>
  <si>
    <t>diagnostyka pojazdów samochodowych</t>
  </si>
  <si>
    <t>zajęcia praktyczne</t>
  </si>
  <si>
    <t>Ekonomia</t>
  </si>
  <si>
    <t>Działalność gospodarcza</t>
  </si>
  <si>
    <t>Towaroznawstwo</t>
  </si>
  <si>
    <t>Sprzedaż towarów</t>
  </si>
  <si>
    <t>Obowiązkowe 4 tygodnie praktyki należy umieścić wpisując 4 tyg. do komórki w semestrze w którym ma się odbyć praktyka</t>
  </si>
  <si>
    <t>Gdy praktyka jest powyżej 4 tygodni, wpisujemy liczbę godzin która będzie doliczona do godzin zawodowych</t>
  </si>
  <si>
    <t>W kolumnie D należy wybrać z jakiej kwalifikacji pochodzi dany "przedmiot" lub czy należy do kwalifikacji wspólnych</t>
  </si>
  <si>
    <t>EKW - oznacza grupę efekty kształcenia wspólne</t>
  </si>
  <si>
    <t>Zawód: sprzedawca 522301</t>
  </si>
  <si>
    <t>Podbudowa programowa: gimnazjum</t>
  </si>
  <si>
    <t>przyjęta liczba tygodni w ciągu roku szkolnego</t>
  </si>
  <si>
    <t>Liczba godzin tygodniowo w 3 cyklu kształcenia</t>
  </si>
  <si>
    <t>Liczba godzin w 3 cyklu kształcenia</t>
  </si>
  <si>
    <t>Liczba godzin z ramówki</t>
  </si>
  <si>
    <t>kolumna kontrolna</t>
  </si>
  <si>
    <t>+2</t>
  </si>
  <si>
    <t>Efekty kształcenia wspólne dla wszystkich zawodów</t>
  </si>
  <si>
    <t>EKW</t>
  </si>
  <si>
    <t>A.18</t>
  </si>
  <si>
    <t>Razem liczba godzin zajęć ogólnych</t>
  </si>
  <si>
    <t>Zajęcia praktyczne</t>
  </si>
  <si>
    <t>Efekty kształcenia wspólne dla wszystkich zawodów oraz efekty kształcenia wspólne dla zawodów w ramach obszaru administracyjno-usługowego stanowiące podbudowę do kształcenia w zawodzie lub grupie zawodów</t>
  </si>
  <si>
    <t>Kultura zawodu</t>
  </si>
  <si>
    <t>Konsument na rynku</t>
  </si>
  <si>
    <t>Organizacja sprzedaży</t>
  </si>
  <si>
    <t>Pracownia organizacji sprzedaży</t>
  </si>
  <si>
    <t>Pracownia rozliczeń finansowych</t>
  </si>
  <si>
    <t>+10</t>
  </si>
  <si>
    <t>Łącznie liczba godzin zajęć zawodowych</t>
  </si>
  <si>
    <t>Razem tygodniowa liczba godzin obowiązkowych zajęć edukacyjnych z ramowego planu nauczania</t>
  </si>
  <si>
    <t>wychowanie do życia w rodzinie*</t>
  </si>
  <si>
    <t>religia/etyka **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</si>
  <si>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</si>
  <si>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 xml:space="preserve">Zawód: monter zabudowy i robót wykończeniowych w budownictwie 712905 </t>
  </si>
  <si>
    <t>B.5</t>
  </si>
  <si>
    <t>B.6</t>
  </si>
  <si>
    <t>B.7</t>
  </si>
  <si>
    <t>Podstawy budownictwa</t>
  </si>
  <si>
    <t>Rysunek techniczny</t>
  </si>
  <si>
    <t>Montaż systemów suchej zabudowy</t>
  </si>
  <si>
    <t>Technologia systemów suchej zabudowy</t>
  </si>
  <si>
    <t>Wyknywanie robót malarsko-tapicerskich</t>
  </si>
  <si>
    <t>Technologia robót malarsko - tapicerskich</t>
  </si>
  <si>
    <t>Wykonywanie robót posadzkzarsko-okładinowych</t>
  </si>
  <si>
    <t>Technologia robót posadzkarsko - okładzinowych</t>
  </si>
  <si>
    <t>Roboty w systemach suchej zabudowy - zajęcia praktyczne</t>
  </si>
  <si>
    <t>Roboty malarsko - tapicerskie - zajęcia prakyczne</t>
  </si>
  <si>
    <t>Roboty posadzkarsko - okładzinowe - zajęcia praktyczne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</si>
  <si>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</si>
  <si>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>Zawód: kucharz 512001</t>
  </si>
  <si>
    <t>T.6</t>
  </si>
  <si>
    <t>godziny z wychowawcą</t>
  </si>
  <si>
    <t>Efekty kształcenia wspólne dla wszystkich zawodów oraz efekty kształcenia wspólne dla zawodów w ramach obszaru turystyczno-gastronomicznego stanowiące podbudowę do kształcenia w zawodzie lub grupie zawodów</t>
  </si>
  <si>
    <t>Towaroznawstwo żywności</t>
  </si>
  <si>
    <t>Sporządzanie potraw i napojów</t>
  </si>
  <si>
    <t>Urządzenia i instalacje techniczne w zakladzie gastronomicznym</t>
  </si>
  <si>
    <t>Technologia gastronomiczna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</si>
  <si>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</si>
  <si>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</si>
  <si>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podstawy pracy w mechanice warsztatowej</t>
  </si>
  <si>
    <t>III.2.0</t>
  </si>
  <si>
    <t>III.2</t>
  </si>
  <si>
    <r>
      <t xml:space="preserve">Zawód: </t>
    </r>
    <r>
      <rPr>
        <b/>
        <i/>
        <sz val="12"/>
        <rFont val="Arial"/>
        <family val="2"/>
        <charset val="238"/>
      </rPr>
      <t xml:space="preserve">TECHNIK SPAWALNICTWA  311516 </t>
    </r>
  </si>
  <si>
    <t xml:space="preserve">MEC.08. </t>
  </si>
  <si>
    <t xml:space="preserve">Wykonywanie i naprawa elementów maszyn, urządzeń i narzędzi </t>
  </si>
  <si>
    <t xml:space="preserve">MEC.10. </t>
  </si>
  <si>
    <t xml:space="preserve">Organizacja i wykonywanie prac spawalniczych </t>
  </si>
  <si>
    <t>podstawy obróbki i montażu</t>
  </si>
  <si>
    <t>obróbka ręczna i maszynowa</t>
  </si>
  <si>
    <t xml:space="preserve">podstawy wykonywania połączeń 
</t>
  </si>
  <si>
    <t xml:space="preserve">naprawa i konserwacja maszyn </t>
  </si>
  <si>
    <t>podstawy elektroniki i elektrotechniki</t>
  </si>
  <si>
    <t xml:space="preserve">podstawy konstrukcji maszyn </t>
  </si>
  <si>
    <t xml:space="preserve">podstawy spawalnictwa </t>
  </si>
  <si>
    <t xml:space="preserve">organizacja i wykonywanie spajania </t>
  </si>
  <si>
    <t>maszynoznawstwo</t>
  </si>
  <si>
    <t>automatyzacja maszyn</t>
  </si>
  <si>
    <t>pracownia wykonywania połączeń</t>
  </si>
  <si>
    <t>praktyka zawodowe</t>
  </si>
  <si>
    <r>
      <t xml:space="preserve">Praktyka zawodowa: </t>
    </r>
    <r>
      <rPr>
        <b/>
        <sz val="10"/>
        <rFont val="Arial"/>
        <family val="2"/>
        <charset val="238"/>
      </rPr>
      <t>8 tygodni 280 godzin</t>
    </r>
  </si>
  <si>
    <t>INF.04</t>
  </si>
  <si>
    <t>Projektowanie, programowanie i testowanie aplikacji</t>
  </si>
  <si>
    <t>html, cms, css, grafika, multimedia,testowanie, hosting</t>
  </si>
  <si>
    <t>teoria baz</t>
  </si>
  <si>
    <t>podstawy programowania, strukturalne, C, projekty</t>
  </si>
  <si>
    <t>Projektowanie oprogramowania</t>
  </si>
  <si>
    <t>C++ - obiektówka</t>
  </si>
  <si>
    <t>Programowanie obiektowe</t>
  </si>
  <si>
    <t xml:space="preserve">programowanie wizualne, RAD, Visual C++, QT, </t>
  </si>
  <si>
    <t>Pracownia aplikacji desktopowych</t>
  </si>
  <si>
    <t>Visual Studio, Android Studio, XCode</t>
  </si>
  <si>
    <t>Pracownia aplikacji mobilnych</t>
  </si>
  <si>
    <t>VisualStudio, Eclipse, .NET</t>
  </si>
  <si>
    <t>Pracownia zaawansowanych aplikacji web</t>
  </si>
  <si>
    <t>Java Script i np. PHP, JSP, Python, po stronie klienta i serwera</t>
  </si>
  <si>
    <t>praktyka baz</t>
  </si>
  <si>
    <t>uC STM32 lub prototypowanie 3D</t>
  </si>
  <si>
    <r>
      <rPr>
        <sz val="10"/>
        <color rgb="FF000000"/>
        <rFont val="Arial"/>
        <family val="2"/>
        <charset val="238"/>
      </rP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</si>
  <si>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geografia państwa, z którego obszarem kulturowym utożsamia się mniejszość narodowa *</t>
  </si>
  <si>
    <t>geografia państwa, z którego obszarem kulturowym utożsamia sięmniejszość narodowa *</t>
  </si>
  <si>
    <r>
      <t xml:space="preserve">Zawód: </t>
    </r>
    <r>
      <rPr>
        <b/>
        <i/>
        <sz val="12"/>
        <rFont val="Arial"/>
        <family val="2"/>
        <charset val="238"/>
      </rPr>
      <t>technik programista 351406</t>
    </r>
  </si>
  <si>
    <r>
      <t xml:space="preserve">Zawód: </t>
    </r>
    <r>
      <rPr>
        <b/>
        <i/>
        <sz val="12"/>
        <rFont val="Arial"/>
        <family val="2"/>
        <charset val="238"/>
      </rPr>
      <t>technik pojazdów samochodowych 311513</t>
    </r>
  </si>
  <si>
    <t>MOT.06</t>
  </si>
  <si>
    <t>Organizacja i prowadzenie procesu obsługi pojazdów samochodowych</t>
  </si>
  <si>
    <t xml:space="preserve">nadzorowanie obsługi i naprawy pojazdów </t>
  </si>
  <si>
    <t>pracownia użytkowania pojazdów</t>
  </si>
  <si>
    <r>
      <t xml:space="preserve">Zawód: </t>
    </r>
    <r>
      <rPr>
        <b/>
        <i/>
        <sz val="12"/>
        <rFont val="Arial"/>
        <family val="2"/>
        <charset val="238"/>
      </rPr>
      <t>technik ekonomista 331403</t>
    </r>
  </si>
  <si>
    <t>EKA.04</t>
  </si>
  <si>
    <t>Prowadzenie dokumentacji w jednostce organizacyjnej</t>
  </si>
  <si>
    <t>EKA.05</t>
  </si>
  <si>
    <t>Prowadzenie spraw kadrowo-płacowych i gospodarki finansowej jednostek organizacyjnych</t>
  </si>
  <si>
    <t>razem</t>
  </si>
  <si>
    <t xml:space="preserve">ilość godzin z ramowego planu nauczania </t>
  </si>
  <si>
    <t>Ekonomika</t>
  </si>
  <si>
    <t>Kadry i płace</t>
  </si>
  <si>
    <t>Finanse</t>
  </si>
  <si>
    <t>Pracowania prac biurowych</t>
  </si>
  <si>
    <t>Pracownia ekonomiki</t>
  </si>
  <si>
    <t>Pracownia biznesplanu</t>
  </si>
  <si>
    <t>Pracownia kadr i płac</t>
  </si>
  <si>
    <t>Pracownia finansów</t>
  </si>
  <si>
    <r>
      <t xml:space="preserve">Zawód: </t>
    </r>
    <r>
      <rPr>
        <b/>
        <i/>
        <sz val="12"/>
        <rFont val="Arial"/>
        <family val="2"/>
        <charset val="238"/>
      </rPr>
      <t>technik usług fryzjerskich 514105</t>
    </r>
  </si>
  <si>
    <t>FRK.01</t>
  </si>
  <si>
    <t>Wykonywanie usług fryzjerskich</t>
  </si>
  <si>
    <t>FRK.03</t>
  </si>
  <si>
    <t>Projektowanie i wykonywanie fryzur</t>
  </si>
  <si>
    <t>Podstawy fryzjerstwa</t>
  </si>
  <si>
    <t>Techniki fryzjerskie</t>
  </si>
  <si>
    <t>Higiena w zawodzie fryzjera</t>
  </si>
  <si>
    <t>Projektowanie fryzur</t>
  </si>
  <si>
    <t>Stylizacja</t>
  </si>
  <si>
    <t>rysunek techniczny</t>
  </si>
  <si>
    <t xml:space="preserve">kontrola wytwarzania konstrukcji spawanych </t>
  </si>
  <si>
    <t xml:space="preserve">godziny do dyspozycji dyrektora szkoły: </t>
  </si>
  <si>
    <t>Pracownia stylizacji fryzur</t>
  </si>
  <si>
    <t>Pracownia projektowania fryzur</t>
  </si>
  <si>
    <t>Laboratorium analiz fizykochemicznych</t>
  </si>
  <si>
    <t>Pracownia organizowania transportu</t>
  </si>
  <si>
    <r>
      <rPr>
        <b/>
        <sz val="10"/>
        <rFont val="Arial"/>
        <family val="2"/>
        <charset val="238"/>
      </rPr>
      <t>j. łaciński i kultura antyczna</t>
    </r>
    <r>
      <rPr>
        <sz val="10"/>
        <rFont val="Arial"/>
        <family val="2"/>
        <charset val="238"/>
      </rPr>
      <t>/filozofia/plastyka/muzyka</t>
    </r>
  </si>
  <si>
    <t>Pracownia przechowywania zapasów</t>
  </si>
  <si>
    <t>(rok rozpoczęcia nauki 2022/2023)</t>
  </si>
  <si>
    <t>historia i terażniejszość</t>
  </si>
  <si>
    <r>
      <t xml:space="preserve">Zawód: </t>
    </r>
    <r>
      <rPr>
        <b/>
        <i/>
        <sz val="12"/>
        <rFont val="Arial"/>
        <family val="2"/>
        <charset val="238"/>
      </rPr>
      <t>technik mechanik 311504</t>
    </r>
  </si>
  <si>
    <t>MEC.05</t>
  </si>
  <si>
    <t>Użytkowanie obrabiarek skrawających. (w zawodzie operator obrabiarek skrawających)</t>
  </si>
  <si>
    <t>MEC.09</t>
  </si>
  <si>
    <t>Organizacja i nadzorowanie procesów produkcji maszyn i urządzeń</t>
  </si>
  <si>
    <t xml:space="preserve">podstawy obróbki ręcznej i maszynowej </t>
  </si>
  <si>
    <t>przygotowywanie obrabiarek do obróbki</t>
  </si>
  <si>
    <t xml:space="preserve">obróbka na obrabiarkach konwencjonalnych </t>
  </si>
  <si>
    <t>obróbka na obrabiarkach CNC</t>
  </si>
  <si>
    <t>podstawy procesów produkcji</t>
  </si>
  <si>
    <t xml:space="preserve">organizowanie procesów produkcji </t>
  </si>
  <si>
    <t>nadzorowanie procesów  produkcji</t>
  </si>
  <si>
    <t>pracownia organizacji procesów produkcji</t>
  </si>
  <si>
    <t>pracownia podstaw rysunku technicznego</t>
  </si>
  <si>
    <t>pracownia nadzorowania procesów produkcji</t>
  </si>
  <si>
    <t>pracownia rysunku technicznego CAD</t>
  </si>
  <si>
    <t>praktyka zawodowa</t>
  </si>
  <si>
    <t>Liczba godzin tygod. w 5-letnim okresie nauczania</t>
  </si>
  <si>
    <t>przepisy ruchu drogowego</t>
  </si>
  <si>
    <r>
      <rPr>
        <b/>
        <sz val="10"/>
        <rFont val="Arial"/>
        <family val="2"/>
        <charset val="238"/>
      </rPr>
      <t>muzyka/</t>
    </r>
    <r>
      <rPr>
        <sz val="10"/>
        <rFont val="Arial"/>
        <family val="2"/>
        <charset val="238"/>
      </rPr>
      <t>j. łaciński i kultura antyczna/filozofia/plastyka/</t>
    </r>
  </si>
  <si>
    <r>
      <t>muzyka/</t>
    </r>
    <r>
      <rPr>
        <sz val="10"/>
        <rFont val="Arial"/>
        <family val="2"/>
        <charset val="238"/>
      </rPr>
      <t>j. łaciński i kultura antyczna/filozofia/plastyka/</t>
    </r>
  </si>
  <si>
    <r>
      <t>muzyka</t>
    </r>
    <r>
      <rPr>
        <sz val="10"/>
        <rFont val="Arial"/>
        <family val="2"/>
        <charset val="238"/>
      </rPr>
      <t>/j. łaciński i kultura antyczna/filozofia/plastyka/</t>
    </r>
  </si>
  <si>
    <r>
      <rPr>
        <b/>
        <sz val="10"/>
        <rFont val="Arial"/>
        <family val="2"/>
        <charset val="238"/>
      </rPr>
      <t>muzyka</t>
    </r>
    <r>
      <rPr>
        <sz val="10"/>
        <rFont val="Arial"/>
        <family val="2"/>
        <charset val="238"/>
      </rPr>
      <t>/j. łaciński i kultura antyczna/filozofia/plastyka/</t>
    </r>
  </si>
  <si>
    <t>Pracownia wizażu</t>
  </si>
  <si>
    <t>Pracownia stylizacji paznokci</t>
  </si>
  <si>
    <t>Pracownia sprawozdawczości i analizy finansowej</t>
  </si>
  <si>
    <t>Pracownia rachunkowości</t>
  </si>
  <si>
    <t>Pracownia podstaw elektroniki</t>
  </si>
  <si>
    <t>Pracownia programowania mikrokontrolerów</t>
  </si>
  <si>
    <t>Pracownia recepturowania produktów</t>
  </si>
  <si>
    <t>Pracownia organizacji  zasobów i informacji</t>
  </si>
  <si>
    <t>Pracownia analizy składu i właściwości produktów</t>
  </si>
  <si>
    <t>Pracownia organizacji służb mundurowych</t>
  </si>
  <si>
    <t>Uzgo.z prac.</t>
  </si>
  <si>
    <t>Dz.U.2022.658</t>
  </si>
  <si>
    <t>Dz.U.2025.363</t>
  </si>
  <si>
    <t>pracownia spawania metodą MAG 135</t>
  </si>
  <si>
    <t>Pracownia obsługi kasy fiskalnej</t>
  </si>
  <si>
    <t>pracownia obsługi kasy fiskalnej</t>
  </si>
  <si>
    <t>Pracowania zaawansowanych sieci komputerowych</t>
  </si>
  <si>
    <t>Pracownia MikroTik</t>
  </si>
  <si>
    <t>pracowania obsługi obrabiarek CNC</t>
  </si>
  <si>
    <r>
      <t xml:space="preserve">na rok szkolny </t>
    </r>
    <r>
      <rPr>
        <b/>
        <sz val="16"/>
        <rFont val="Times New Roman"/>
        <family val="1"/>
        <charset val="238"/>
      </rPr>
      <t>2026/2027</t>
    </r>
  </si>
  <si>
    <t>Organizacja pracy w laboratorium analitycznym</t>
  </si>
  <si>
    <t>pracownia wykonywania połączeń spawanych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</si>
</sst>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>
    <font>
      <sz val="10"/>
      <color rgb="FF000000"/>
      <name val="Arial"/>
    </font>
    <font>
      <sz val="14"/>
      <color rgb="FF000000"/>
      <name val="Times New Roman"/>
      <family val="1"/>
      <charset val="238"/>
    </font>
    <font>
      <b/>
      <sz val="1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u/>
      <sz val="8"/>
      <name val="Times New Roman"/>
      <family val="1"/>
      <charset val="238"/>
    </font>
    <font>
      <b/>
      <sz val="10"/>
      <color rgb="FF323232"/>
      <name val="Tahoma"/>
      <family val="2"/>
      <charset val="238"/>
    </font>
    <font>
      <b/>
      <sz val="8"/>
      <name val="Times New Roman"/>
      <family val="1"/>
      <charset val="238"/>
    </font>
    <font>
      <i/>
      <sz val="10"/>
      <color rgb="FF323232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rgb="FF323232"/>
      <name val="Tahoma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16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Verdana"/>
      <family val="2"/>
      <charset val="238"/>
    </font>
    <font>
      <sz val="9"/>
      <name val="Tahoma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name val="Arial"/>
      <family val="2"/>
      <charset val="238"/>
    </font>
    <font>
      <sz val="10"/>
      <color rgb="FF006600"/>
      <name val="Arial"/>
      <family val="2"/>
      <charset val="238"/>
    </font>
    <font>
      <b/>
      <sz val="9"/>
      <color rgb="FFFF0000"/>
      <name val="Verdana"/>
      <family val="2"/>
      <charset val="238"/>
    </font>
    <font>
      <sz val="10"/>
      <color theme="4" tint="-0.249977111117893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rgb="FF323232"/>
      <name val="Arial"/>
      <family val="2"/>
      <charset val="238"/>
    </font>
    <font>
      <sz val="10"/>
      <color rgb="FF00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C4BD97"/>
        <bgColor rgb="FFC4BD97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938953"/>
        <bgColor rgb="FF938953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C6D9F0"/>
        <bgColor rgb="FFC6D9F0"/>
      </patternFill>
    </fill>
    <fill>
      <patternFill patternType="solid">
        <fgColor rgb="FFB7B7B7"/>
        <bgColor rgb="FFB7B7B7"/>
      </patternFill>
    </fill>
    <fill>
      <patternFill patternType="solid">
        <fgColor rgb="FFB6DDE8"/>
        <bgColor rgb="FFB6DDE8"/>
      </patternFill>
    </fill>
    <fill>
      <patternFill patternType="solid">
        <fgColor theme="2"/>
        <bgColor rgb="FF938953"/>
      </patternFill>
    </fill>
    <fill>
      <patternFill patternType="solid">
        <fgColor rgb="FFAEABAB"/>
        <bgColor rgb="FFAEABAB"/>
      </patternFill>
    </fill>
    <fill>
      <patternFill patternType="solid">
        <fgColor rgb="FFD6DCE4"/>
        <bgColor rgb="FFD6DCE4"/>
      </patternFill>
    </fill>
    <fill>
      <patternFill patternType="solid">
        <fgColor rgb="FFC0C0C0"/>
        <bgColor rgb="FFBFBFBF"/>
      </patternFill>
    </fill>
    <fill>
      <patternFill patternType="solid">
        <fgColor rgb="FFF2F2F2"/>
        <bgColor rgb="FFFFFFFF"/>
      </patternFill>
    </fill>
    <fill>
      <patternFill patternType="solid">
        <fgColor rgb="FFDDDDDD"/>
        <bgColor rgb="FFD6DCE4"/>
      </patternFill>
    </fill>
    <fill>
      <patternFill patternType="solid">
        <fgColor rgb="FFFFFFFF"/>
        <bgColor rgb="FFF2F2F2"/>
      </patternFill>
    </fill>
    <fill>
      <patternFill patternType="solid">
        <fgColor rgb="FFFFC0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C4BD97"/>
        <bgColor rgb="FFB7B7B7"/>
      </patternFill>
    </fill>
    <fill>
      <patternFill patternType="solid">
        <fgColor rgb="FF938953"/>
        <bgColor rgb="FF767171"/>
      </patternFill>
    </fill>
    <fill>
      <patternFill patternType="solid">
        <fgColor rgb="FFFFCC99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99CCFF"/>
        <bgColor rgb="FFB6DDE8"/>
      </patternFill>
    </fill>
    <fill>
      <patternFill patternType="solid">
        <fgColor rgb="FFC6D9F0"/>
        <bgColor rgb="FFB6DDE8"/>
      </patternFill>
    </fill>
    <fill>
      <patternFill patternType="solid">
        <fgColor rgb="FFB7B7B7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75707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757070"/>
      </patternFill>
    </fill>
    <fill>
      <patternFill patternType="solid">
        <fgColor theme="0" tint="-0.14999847407452621"/>
        <bgColor rgb="FF767171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6DCE4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34" fillId="0" borderId="42"/>
    <xf numFmtId="0" fontId="5" fillId="0" borderId="42"/>
    <xf numFmtId="0" fontId="35" fillId="0" borderId="42"/>
    <xf numFmtId="0" fontId="39" fillId="0" borderId="42"/>
    <xf numFmtId="0" fontId="40" fillId="29" borderId="42" applyBorder="0" applyProtection="0"/>
    <xf numFmtId="0" fontId="3" fillId="0" borderId="42" applyBorder="0" applyProtection="0"/>
    <xf numFmtId="0" fontId="42" fillId="24" borderId="42" applyBorder="0" applyProtection="0"/>
    <xf numFmtId="0" fontId="40" fillId="29" borderId="42" applyBorder="0" applyProtection="0"/>
    <xf numFmtId="0" fontId="40" fillId="29" borderId="42" applyBorder="0" applyProtection="0"/>
    <xf numFmtId="0" fontId="40" fillId="29" borderId="42" applyBorder="0" applyProtection="0"/>
    <xf numFmtId="0" fontId="40" fillId="29" borderId="42" applyBorder="0" applyProtection="0"/>
    <xf numFmtId="0" fontId="42" fillId="24" borderId="42" applyBorder="0" applyProtection="0"/>
    <xf numFmtId="0" fontId="42" fillId="24" borderId="42" applyBorder="0" applyProtection="0"/>
    <xf numFmtId="0" fontId="42" fillId="24" borderId="42" applyBorder="0" applyProtection="0"/>
    <xf numFmtId="0" fontId="45" fillId="0" borderId="42"/>
    <xf numFmtId="0" fontId="46" fillId="0" borderId="42"/>
    <xf numFmtId="0" fontId="47" fillId="0" borderId="42"/>
    <xf numFmtId="0" fontId="49" fillId="0" borderId="42"/>
    <xf numFmtId="0" fontId="34" fillId="0" borderId="42"/>
    <xf numFmtId="0" fontId="34" fillId="0" borderId="42"/>
    <xf numFmtId="0" fontId="5" fillId="0" borderId="42"/>
    <xf numFmtId="0" fontId="34" fillId="0" borderId="42"/>
    <xf numFmtId="0" fontId="34" fillId="0" borderId="42"/>
    <xf numFmtId="0" fontId="34" fillId="0" borderId="42"/>
    <xf numFmtId="0" fontId="34" fillId="0" borderId="42"/>
  </cellStyleXfs>
  <cellXfs count="90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 applyAlignment="1">
      <alignment horizontal="center"/>
    </xf>
    <xf numFmtId="1" fontId="5" fillId="0" borderId="0" xfId="0" applyNumberFormat="1" applyFont="1"/>
    <xf numFmtId="0" fontId="5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5" fillId="0" borderId="9" xfId="0" applyFont="1" applyBorder="1"/>
    <xf numFmtId="49" fontId="15" fillId="0" borderId="0" xfId="0" applyNumberFormat="1" applyFont="1"/>
    <xf numFmtId="0" fontId="16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right"/>
    </xf>
    <xf numFmtId="0" fontId="5" fillId="5" borderId="16" xfId="0" applyFont="1" applyFill="1" applyBorder="1"/>
    <xf numFmtId="0" fontId="5" fillId="0" borderId="0" xfId="0" applyFont="1" applyAlignment="1">
      <alignment vertical="center"/>
    </xf>
    <xf numFmtId="0" fontId="5" fillId="5" borderId="12" xfId="0" applyFont="1" applyFill="1" applyBorder="1"/>
    <xf numFmtId="0" fontId="5" fillId="5" borderId="17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8" fillId="5" borderId="12" xfId="0" applyFont="1" applyFill="1" applyBorder="1"/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9" xfId="0" applyFont="1" applyBorder="1"/>
    <xf numFmtId="0" fontId="5" fillId="0" borderId="3" xfId="0" applyFont="1" applyBorder="1" applyAlignment="1">
      <alignment horizontal="center" vertical="center"/>
    </xf>
    <xf numFmtId="0" fontId="0" fillId="0" borderId="0" xfId="0" applyFont="1"/>
    <xf numFmtId="0" fontId="26" fillId="0" borderId="0" xfId="0" applyFont="1"/>
    <xf numFmtId="0" fontId="5" fillId="0" borderId="9" xfId="0" applyFont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horizontal="center"/>
    </xf>
    <xf numFmtId="0" fontId="5" fillId="5" borderId="12" xfId="0" applyFont="1" applyFill="1" applyBorder="1" applyAlignment="1">
      <alignment vertical="center" wrapText="1"/>
    </xf>
    <xf numFmtId="2" fontId="27" fillId="0" borderId="0" xfId="0" applyNumberFormat="1" applyFont="1" applyAlignment="1">
      <alignment wrapText="1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0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5" borderId="22" xfId="0" applyFont="1" applyFill="1" applyBorder="1" applyAlignment="1">
      <alignment horizontal="center" wrapText="1"/>
    </xf>
    <xf numFmtId="0" fontId="5" fillId="10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5" fillId="11" borderId="12" xfId="0" applyFont="1" applyFill="1" applyBorder="1" applyAlignment="1">
      <alignment horizontal="center"/>
    </xf>
    <xf numFmtId="0" fontId="5" fillId="5" borderId="21" xfId="0" applyFont="1" applyFill="1" applyBorder="1" applyAlignment="1">
      <alignment vertical="center" wrapText="1"/>
    </xf>
    <xf numFmtId="0" fontId="5" fillId="11" borderId="9" xfId="0" applyFont="1" applyFill="1" applyBorder="1" applyAlignment="1">
      <alignment horizontal="center"/>
    </xf>
    <xf numFmtId="0" fontId="26" fillId="9" borderId="9" xfId="0" applyFont="1" applyFill="1" applyBorder="1"/>
    <xf numFmtId="0" fontId="26" fillId="0" borderId="9" xfId="0" applyFont="1" applyBorder="1"/>
    <xf numFmtId="0" fontId="5" fillId="7" borderId="9" xfId="0" applyFont="1" applyFill="1" applyBorder="1" applyAlignment="1">
      <alignment horizontal="center" vertical="center"/>
    </xf>
    <xf numFmtId="0" fontId="5" fillId="0" borderId="15" xfId="0" applyFont="1" applyBorder="1"/>
    <xf numFmtId="0" fontId="5" fillId="8" borderId="9" xfId="0" applyFont="1" applyFill="1" applyBorder="1"/>
    <xf numFmtId="0" fontId="5" fillId="8" borderId="28" xfId="0" applyFont="1" applyFill="1" applyBorder="1"/>
    <xf numFmtId="1" fontId="5" fillId="8" borderId="9" xfId="0" applyNumberFormat="1" applyFont="1" applyFill="1" applyBorder="1" applyAlignment="1">
      <alignment horizontal="center"/>
    </xf>
    <xf numFmtId="0" fontId="8" fillId="5" borderId="21" xfId="0" applyFont="1" applyFill="1" applyBorder="1" applyAlignment="1">
      <alignment vertical="center" wrapText="1"/>
    </xf>
    <xf numFmtId="0" fontId="5" fillId="1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11" borderId="20" xfId="0" applyFont="1" applyFill="1" applyBorder="1" applyAlignment="1">
      <alignment horizontal="center" vertical="center"/>
    </xf>
    <xf numFmtId="0" fontId="26" fillId="0" borderId="25" xfId="0" applyFont="1" applyBorder="1"/>
    <xf numFmtId="1" fontId="5" fillId="9" borderId="9" xfId="0" applyNumberFormat="1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 vertical="center"/>
    </xf>
    <xf numFmtId="0" fontId="26" fillId="5" borderId="9" xfId="0" applyFont="1" applyFill="1" applyBorder="1"/>
    <xf numFmtId="0" fontId="26" fillId="0" borderId="25" xfId="0" applyFont="1" applyBorder="1" applyAlignment="1"/>
    <xf numFmtId="1" fontId="0" fillId="0" borderId="9" xfId="0" applyNumberFormat="1" applyFont="1" applyBorder="1" applyAlignment="1">
      <alignment horizontal="center" vertical="center" wrapText="1" readingOrder="1"/>
    </xf>
    <xf numFmtId="1" fontId="0" fillId="10" borderId="9" xfId="0" applyNumberFormat="1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/>
    </xf>
    <xf numFmtId="0" fontId="5" fillId="8" borderId="19" xfId="0" applyFont="1" applyFill="1" applyBorder="1"/>
    <xf numFmtId="0" fontId="5" fillId="8" borderId="12" xfId="0" applyFont="1" applyFill="1" applyBorder="1"/>
    <xf numFmtId="1" fontId="0" fillId="9" borderId="9" xfId="0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22" fillId="0" borderId="0" xfId="0" applyFont="1"/>
    <xf numFmtId="0" fontId="5" fillId="12" borderId="9" xfId="0" applyFont="1" applyFill="1" applyBorder="1"/>
    <xf numFmtId="0" fontId="5" fillId="12" borderId="12" xfId="0" applyFont="1" applyFill="1" applyBorder="1"/>
    <xf numFmtId="0" fontId="5" fillId="12" borderId="21" xfId="0" applyFont="1" applyFill="1" applyBorder="1"/>
    <xf numFmtId="0" fontId="26" fillId="0" borderId="1" xfId="0" applyFont="1" applyBorder="1"/>
    <xf numFmtId="1" fontId="0" fillId="9" borderId="22" xfId="0" applyNumberFormat="1" applyFont="1" applyFill="1" applyBorder="1" applyAlignment="1">
      <alignment horizontal="center" vertical="center" wrapText="1" readingOrder="1"/>
    </xf>
    <xf numFmtId="0" fontId="5" fillId="13" borderId="9" xfId="0" applyFont="1" applyFill="1" applyBorder="1" applyAlignment="1">
      <alignment horizontal="center"/>
    </xf>
    <xf numFmtId="1" fontId="5" fillId="8" borderId="9" xfId="0" applyNumberFormat="1" applyFont="1" applyFill="1" applyBorder="1" applyAlignment="1">
      <alignment horizontal="center" vertical="center"/>
    </xf>
    <xf numFmtId="1" fontId="0" fillId="9" borderId="34" xfId="0" applyNumberFormat="1" applyFont="1" applyFill="1" applyBorder="1" applyAlignment="1">
      <alignment horizontal="center" vertical="center" wrapText="1" readingOrder="1"/>
    </xf>
    <xf numFmtId="1" fontId="8" fillId="0" borderId="9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26" fillId="0" borderId="23" xfId="0" applyFont="1" applyBorder="1"/>
    <xf numFmtId="1" fontId="0" fillId="9" borderId="9" xfId="0" applyNumberFormat="1" applyFont="1" applyFill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center" readingOrder="1"/>
    </xf>
    <xf numFmtId="1" fontId="0" fillId="9" borderId="19" xfId="0" applyNumberFormat="1" applyFont="1" applyFill="1" applyBorder="1" applyAlignment="1">
      <alignment horizontal="center" vertical="center" wrapText="1" readingOrder="1"/>
    </xf>
    <xf numFmtId="0" fontId="26" fillId="0" borderId="6" xfId="0" applyFont="1" applyBorder="1"/>
    <xf numFmtId="1" fontId="0" fillId="10" borderId="9" xfId="0" applyNumberFormat="1" applyFont="1" applyFill="1" applyBorder="1" applyAlignment="1">
      <alignment horizontal="center" vertical="center" wrapText="1" readingOrder="1"/>
    </xf>
    <xf numFmtId="0" fontId="5" fillId="8" borderId="9" xfId="0" applyFont="1" applyFill="1" applyBorder="1" applyAlignment="1">
      <alignment vertical="center"/>
    </xf>
    <xf numFmtId="0" fontId="8" fillId="9" borderId="12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vertical="center"/>
    </xf>
    <xf numFmtId="0" fontId="8" fillId="9" borderId="16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vertical="center"/>
    </xf>
    <xf numFmtId="1" fontId="5" fillId="8" borderId="20" xfId="0" applyNumberFormat="1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vertical="center"/>
    </xf>
    <xf numFmtId="0" fontId="0" fillId="0" borderId="9" xfId="0" applyFont="1" applyBorder="1" applyAlignment="1">
      <alignment horizontal="center"/>
    </xf>
    <xf numFmtId="0" fontId="5" fillId="12" borderId="20" xfId="0" applyFont="1" applyFill="1" applyBorder="1" applyAlignment="1">
      <alignment vertical="center"/>
    </xf>
    <xf numFmtId="0" fontId="28" fillId="0" borderId="9" xfId="0" applyFont="1" applyBorder="1" applyAlignment="1">
      <alignment horizontal="center"/>
    </xf>
    <xf numFmtId="0" fontId="5" fillId="12" borderId="21" xfId="0" applyFont="1" applyFill="1" applyBorder="1" applyAlignment="1">
      <alignment vertical="center"/>
    </xf>
    <xf numFmtId="0" fontId="5" fillId="12" borderId="22" xfId="0" applyFont="1" applyFill="1" applyBorder="1" applyAlignment="1">
      <alignment vertical="center"/>
    </xf>
    <xf numFmtId="0" fontId="0" fillId="0" borderId="3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" fontId="5" fillId="13" borderId="20" xfId="0" applyNumberFormat="1" applyFont="1" applyFill="1" applyBorder="1" applyAlignment="1">
      <alignment horizontal="center" vertical="center"/>
    </xf>
    <xf numFmtId="1" fontId="5" fillId="13" borderId="9" xfId="0" applyNumberFormat="1" applyFont="1" applyFill="1" applyBorder="1" applyAlignment="1">
      <alignment horizontal="center" vertical="center"/>
    </xf>
    <xf numFmtId="1" fontId="0" fillId="9" borderId="20" xfId="0" applyNumberFormat="1" applyFont="1" applyFill="1" applyBorder="1" applyAlignment="1">
      <alignment horizontal="center" vertical="center" wrapText="1" readingOrder="1"/>
    </xf>
    <xf numFmtId="1" fontId="2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8" fillId="0" borderId="9" xfId="0" applyNumberFormat="1" applyFont="1" applyBorder="1" applyAlignment="1">
      <alignment horizontal="center" vertical="center"/>
    </xf>
    <xf numFmtId="0" fontId="5" fillId="8" borderId="38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" fontId="8" fillId="2" borderId="20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8" fillId="9" borderId="2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5" fillId="5" borderId="40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27" fillId="0" borderId="9" xfId="0" applyFont="1" applyBorder="1"/>
    <xf numFmtId="0" fontId="8" fillId="0" borderId="9" xfId="0" applyFont="1" applyBorder="1"/>
    <xf numFmtId="0" fontId="0" fillId="0" borderId="9" xfId="0" applyFont="1" applyBorder="1"/>
    <xf numFmtId="0" fontId="32" fillId="0" borderId="9" xfId="0" applyFont="1" applyBorder="1"/>
    <xf numFmtId="0" fontId="5" fillId="7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3" xfId="0" applyFont="1" applyBorder="1" applyAlignment="1">
      <alignment horizontal="left"/>
    </xf>
    <xf numFmtId="0" fontId="5" fillId="8" borderId="21" xfId="0" applyFont="1" applyFill="1" applyBorder="1"/>
    <xf numFmtId="0" fontId="5" fillId="8" borderId="9" xfId="0" applyFont="1" applyFill="1" applyBorder="1" applyAlignment="1">
      <alignment horizontal="center" vertical="center"/>
    </xf>
    <xf numFmtId="0" fontId="5" fillId="9" borderId="9" xfId="0" applyFont="1" applyFill="1" applyBorder="1"/>
    <xf numFmtId="0" fontId="26" fillId="0" borderId="7" xfId="0" applyFont="1" applyBorder="1"/>
    <xf numFmtId="1" fontId="5" fillId="0" borderId="9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 wrapText="1" readingOrder="1"/>
    </xf>
    <xf numFmtId="1" fontId="5" fillId="12" borderId="20" xfId="0" applyNumberFormat="1" applyFont="1" applyFill="1" applyBorder="1" applyAlignment="1">
      <alignment horizontal="center" vertical="center"/>
    </xf>
    <xf numFmtId="1" fontId="5" fillId="12" borderId="9" xfId="0" applyNumberFormat="1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left"/>
    </xf>
    <xf numFmtId="0" fontId="0" fillId="0" borderId="6" xfId="0" applyFont="1" applyBorder="1"/>
    <xf numFmtId="0" fontId="5" fillId="9" borderId="34" xfId="0" applyFont="1" applyFill="1" applyBorder="1" applyAlignment="1">
      <alignment horizontal="center" vertical="center"/>
    </xf>
    <xf numFmtId="1" fontId="5" fillId="9" borderId="9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26" fillId="0" borderId="45" xfId="1" applyFont="1" applyBorder="1"/>
    <xf numFmtId="0" fontId="5" fillId="13" borderId="22" xfId="0" applyFont="1" applyFill="1" applyBorder="1" applyAlignment="1">
      <alignment horizontal="center"/>
    </xf>
    <xf numFmtId="1" fontId="5" fillId="8" borderId="44" xfId="0" applyNumberFormat="1" applyFont="1" applyFill="1" applyBorder="1" applyAlignment="1">
      <alignment horizontal="center"/>
    </xf>
    <xf numFmtId="1" fontId="5" fillId="13" borderId="19" xfId="0" applyNumberFormat="1" applyFont="1" applyFill="1" applyBorder="1" applyAlignment="1">
      <alignment horizontal="center"/>
    </xf>
    <xf numFmtId="0" fontId="5" fillId="13" borderId="19" xfId="0" applyFont="1" applyFill="1" applyBorder="1" applyAlignment="1">
      <alignment horizontal="center"/>
    </xf>
    <xf numFmtId="0" fontId="5" fillId="13" borderId="32" xfId="0" applyFont="1" applyFill="1" applyBorder="1" applyAlignment="1">
      <alignment horizontal="center"/>
    </xf>
    <xf numFmtId="0" fontId="5" fillId="13" borderId="31" xfId="0" applyFont="1" applyFill="1" applyBorder="1" applyAlignment="1">
      <alignment horizontal="center"/>
    </xf>
    <xf numFmtId="1" fontId="5" fillId="13" borderId="45" xfId="0" applyNumberFormat="1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 vertical="center" wrapText="1" readingOrder="1"/>
    </xf>
    <xf numFmtId="1" fontId="0" fillId="9" borderId="45" xfId="0" applyNumberFormat="1" applyFont="1" applyFill="1" applyBorder="1" applyAlignment="1">
      <alignment horizontal="center" vertical="center" wrapText="1" readingOrder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2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23" xfId="0" applyFont="1" applyBorder="1" applyAlignment="1">
      <alignment vertical="center"/>
    </xf>
    <xf numFmtId="0" fontId="9" fillId="0" borderId="24" xfId="0" applyFont="1" applyBorder="1" applyAlignment="1"/>
    <xf numFmtId="0" fontId="5" fillId="0" borderId="23" xfId="0" applyFont="1" applyBorder="1" applyAlignment="1">
      <alignment vertical="center"/>
    </xf>
    <xf numFmtId="0" fontId="5" fillId="0" borderId="20" xfId="0" applyFont="1" applyBorder="1"/>
    <xf numFmtId="0" fontId="5" fillId="16" borderId="9" xfId="0" applyFont="1" applyFill="1" applyBorder="1" applyAlignment="1">
      <alignment horizontal="center"/>
    </xf>
    <xf numFmtId="0" fontId="5" fillId="16" borderId="9" xfId="0" applyFont="1" applyFill="1" applyBorder="1" applyAlignment="1">
      <alignment horizontal="center" vertical="center"/>
    </xf>
    <xf numFmtId="0" fontId="5" fillId="0" borderId="42" xfId="3" applyFont="1"/>
    <xf numFmtId="0" fontId="2" fillId="0" borderId="42" xfId="3" applyFont="1"/>
    <xf numFmtId="0" fontId="0" fillId="0" borderId="42" xfId="3" applyFont="1" applyAlignment="1"/>
    <xf numFmtId="0" fontId="8" fillId="0" borderId="42" xfId="3" applyFont="1"/>
    <xf numFmtId="0" fontId="7" fillId="0" borderId="42" xfId="3" applyFont="1"/>
    <xf numFmtId="1" fontId="5" fillId="0" borderId="42" xfId="3" applyNumberFormat="1" applyFont="1"/>
    <xf numFmtId="0" fontId="16" fillId="0" borderId="42" xfId="3" applyFont="1"/>
    <xf numFmtId="0" fontId="17" fillId="0" borderId="42" xfId="3" applyFont="1"/>
    <xf numFmtId="0" fontId="8" fillId="2" borderId="2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 wrapText="1"/>
    </xf>
    <xf numFmtId="0" fontId="8" fillId="2" borderId="32" xfId="3" applyFont="1" applyFill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 wrapText="1"/>
    </xf>
    <xf numFmtId="0" fontId="5" fillId="0" borderId="42" xfId="3" applyFont="1" applyAlignment="1">
      <alignment horizontal="right" vertical="center"/>
    </xf>
    <xf numFmtId="0" fontId="5" fillId="0" borderId="20" xfId="3" applyFont="1" applyBorder="1"/>
    <xf numFmtId="0" fontId="5" fillId="5" borderId="20" xfId="3" applyFont="1" applyFill="1" applyBorder="1" applyAlignment="1">
      <alignment vertical="center" wrapText="1"/>
    </xf>
    <xf numFmtId="0" fontId="5" fillId="5" borderId="32" xfId="3" applyFont="1" applyFill="1" applyBorder="1" applyAlignment="1">
      <alignment vertical="center" wrapText="1"/>
    </xf>
    <xf numFmtId="0" fontId="5" fillId="5" borderId="22" xfId="3" applyFont="1" applyFill="1" applyBorder="1" applyAlignment="1">
      <alignment horizontal="center" wrapText="1"/>
    </xf>
    <xf numFmtId="0" fontId="5" fillId="6" borderId="9" xfId="3" applyFont="1" applyFill="1" applyBorder="1" applyAlignment="1">
      <alignment horizontal="center" vertical="center"/>
    </xf>
    <xf numFmtId="0" fontId="5" fillId="3" borderId="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/>
    </xf>
    <xf numFmtId="0" fontId="5" fillId="0" borderId="9" xfId="3" applyFont="1" applyBorder="1"/>
    <xf numFmtId="0" fontId="8" fillId="5" borderId="21" xfId="3" applyFont="1" applyFill="1" applyBorder="1" applyAlignment="1">
      <alignment vertical="center" wrapText="1"/>
    </xf>
    <xf numFmtId="0" fontId="36" fillId="0" borderId="9" xfId="3" applyFont="1" applyBorder="1"/>
    <xf numFmtId="0" fontId="5" fillId="0" borderId="9" xfId="3" applyFont="1" applyBorder="1" applyAlignment="1">
      <alignment horizontal="center" vertical="center"/>
    </xf>
    <xf numFmtId="0" fontId="5" fillId="0" borderId="42" xfId="3" applyFont="1" applyAlignment="1"/>
    <xf numFmtId="0" fontId="5" fillId="5" borderId="21" xfId="3" applyFont="1" applyFill="1" applyBorder="1" applyAlignment="1">
      <alignment vertical="center" wrapText="1"/>
    </xf>
    <xf numFmtId="0" fontId="5" fillId="7" borderId="9" xfId="3" applyFont="1" applyFill="1" applyBorder="1" applyAlignment="1">
      <alignment horizontal="center" vertical="center"/>
    </xf>
    <xf numFmtId="2" fontId="37" fillId="0" borderId="42" xfId="3" applyNumberFormat="1" applyFont="1" applyAlignment="1">
      <alignment wrapText="1"/>
    </xf>
    <xf numFmtId="2" fontId="27" fillId="0" borderId="42" xfId="3" applyNumberFormat="1" applyFont="1" applyAlignment="1">
      <alignment wrapText="1"/>
    </xf>
    <xf numFmtId="0" fontId="5" fillId="0" borderId="19" xfId="3" applyFont="1" applyBorder="1" applyAlignment="1">
      <alignment horizontal="right"/>
    </xf>
    <xf numFmtId="0" fontId="5" fillId="0" borderId="9" xfId="3" applyFont="1" applyBorder="1" applyAlignment="1">
      <alignment vertical="center" wrapText="1"/>
    </xf>
    <xf numFmtId="0" fontId="5" fillId="3" borderId="19" xfId="3" applyFont="1" applyFill="1" applyBorder="1" applyAlignment="1">
      <alignment horizontal="center" vertical="center"/>
    </xf>
    <xf numFmtId="0" fontId="5" fillId="0" borderId="9" xfId="3" applyFont="1" applyBorder="1" applyAlignment="1">
      <alignment horizontal="right"/>
    </xf>
    <xf numFmtId="0" fontId="5" fillId="11" borderId="20" xfId="3" applyFont="1" applyFill="1" applyBorder="1" applyAlignment="1">
      <alignment horizontal="center" vertical="center"/>
    </xf>
    <xf numFmtId="0" fontId="5" fillId="11" borderId="9" xfId="3" applyFont="1" applyFill="1" applyBorder="1" applyAlignment="1">
      <alignment horizontal="center" vertical="center"/>
    </xf>
    <xf numFmtId="0" fontId="5" fillId="0" borderId="42" xfId="3" applyFont="1" applyAlignment="1">
      <alignment horizontal="left"/>
    </xf>
    <xf numFmtId="0" fontId="8" fillId="5" borderId="9" xfId="3" applyFont="1" applyFill="1" applyBorder="1"/>
    <xf numFmtId="1" fontId="5" fillId="0" borderId="9" xfId="3" applyNumberFormat="1" applyFont="1" applyBorder="1" applyAlignment="1">
      <alignment horizontal="center" vertical="center" wrapText="1" readingOrder="1"/>
    </xf>
    <xf numFmtId="0" fontId="5" fillId="3" borderId="22" xfId="3" applyFont="1" applyFill="1" applyBorder="1" applyAlignment="1">
      <alignment horizontal="center" vertical="center"/>
    </xf>
    <xf numFmtId="0" fontId="37" fillId="0" borderId="42" xfId="3" applyFont="1"/>
    <xf numFmtId="0" fontId="8" fillId="0" borderId="9" xfId="3" applyFont="1" applyBorder="1"/>
    <xf numFmtId="1" fontId="5" fillId="9" borderId="9" xfId="3" applyNumberFormat="1" applyFont="1" applyFill="1" applyBorder="1" applyAlignment="1">
      <alignment horizontal="center" vertical="center" wrapText="1" readingOrder="1"/>
    </xf>
    <xf numFmtId="0" fontId="5" fillId="0" borderId="19" xfId="3" applyFont="1" applyBorder="1"/>
    <xf numFmtId="0" fontId="8" fillId="0" borderId="34" xfId="3" applyFont="1" applyBorder="1" applyAlignment="1">
      <alignment horizontal="left" vertical="center"/>
    </xf>
    <xf numFmtId="1" fontId="5" fillId="9" borderId="34" xfId="3" applyNumberFormat="1" applyFont="1" applyFill="1" applyBorder="1" applyAlignment="1">
      <alignment horizontal="center" vertical="center" wrapText="1" readingOrder="1"/>
    </xf>
    <xf numFmtId="1" fontId="5" fillId="9" borderId="34" xfId="3" applyNumberFormat="1" applyFont="1" applyFill="1" applyBorder="1" applyAlignment="1">
      <alignment horizontal="left" vertical="center" wrapText="1" readingOrder="1"/>
    </xf>
    <xf numFmtId="0" fontId="5" fillId="3" borderId="34" xfId="3" applyFont="1" applyFill="1" applyBorder="1" applyAlignment="1">
      <alignment horizontal="center" vertical="center"/>
    </xf>
    <xf numFmtId="0" fontId="5" fillId="8" borderId="9" xfId="3" applyFont="1" applyFill="1" applyBorder="1"/>
    <xf numFmtId="0" fontId="5" fillId="8" borderId="44" xfId="3" applyFont="1" applyFill="1" applyBorder="1"/>
    <xf numFmtId="0" fontId="5" fillId="8" borderId="42" xfId="3" applyFont="1" applyFill="1" applyBorder="1"/>
    <xf numFmtId="1" fontId="5" fillId="8" borderId="9" xfId="3" applyNumberFormat="1" applyFont="1" applyFill="1" applyBorder="1" applyAlignment="1">
      <alignment horizontal="center" vertical="center"/>
    </xf>
    <xf numFmtId="0" fontId="8" fillId="0" borderId="22" xfId="3" applyFont="1" applyBorder="1"/>
    <xf numFmtId="1" fontId="5" fillId="10" borderId="9" xfId="3" applyNumberFormat="1" applyFont="1" applyFill="1" applyBorder="1" applyAlignment="1">
      <alignment horizontal="center" vertical="center" wrapText="1" readingOrder="1"/>
    </xf>
    <xf numFmtId="0" fontId="5" fillId="8" borderId="9" xfId="3" applyFont="1" applyFill="1" applyBorder="1" applyAlignment="1">
      <alignment vertical="center"/>
    </xf>
    <xf numFmtId="0" fontId="5" fillId="8" borderId="31" xfId="3" applyFont="1" applyFill="1" applyBorder="1" applyAlignment="1">
      <alignment vertical="center"/>
    </xf>
    <xf numFmtId="0" fontId="5" fillId="8" borderId="42" xfId="3" applyFont="1" applyFill="1" applyBorder="1" applyAlignment="1">
      <alignment vertical="center"/>
    </xf>
    <xf numFmtId="1" fontId="5" fillId="8" borderId="20" xfId="3" applyNumberFormat="1" applyFont="1" applyFill="1" applyBorder="1" applyAlignment="1">
      <alignment horizontal="center" vertical="center"/>
    </xf>
    <xf numFmtId="0" fontId="5" fillId="12" borderId="9" xfId="3" applyFont="1" applyFill="1" applyBorder="1" applyAlignment="1">
      <alignment vertical="center"/>
    </xf>
    <xf numFmtId="0" fontId="5" fillId="12" borderId="20" xfId="3" applyFont="1" applyFill="1" applyBorder="1" applyAlignment="1">
      <alignment vertical="center"/>
    </xf>
    <xf numFmtId="0" fontId="5" fillId="12" borderId="21" xfId="3" applyFont="1" applyFill="1" applyBorder="1" applyAlignment="1">
      <alignment vertical="center"/>
    </xf>
    <xf numFmtId="0" fontId="5" fillId="12" borderId="22" xfId="3" applyFont="1" applyFill="1" applyBorder="1" applyAlignment="1">
      <alignment vertical="center"/>
    </xf>
    <xf numFmtId="1" fontId="5" fillId="18" borderId="20" xfId="3" applyNumberFormat="1" applyFont="1" applyFill="1" applyBorder="1" applyAlignment="1">
      <alignment horizontal="center" vertical="center"/>
    </xf>
    <xf numFmtId="1" fontId="5" fillId="18" borderId="9" xfId="3" applyNumberFormat="1" applyFont="1" applyFill="1" applyBorder="1" applyAlignment="1">
      <alignment horizontal="center" vertical="center"/>
    </xf>
    <xf numFmtId="0" fontId="5" fillId="18" borderId="9" xfId="3" applyFont="1" applyFill="1" applyBorder="1" applyAlignment="1">
      <alignment horizontal="center"/>
    </xf>
    <xf numFmtId="1" fontId="8" fillId="0" borderId="9" xfId="3" applyNumberFormat="1" applyFont="1" applyBorder="1" applyAlignment="1">
      <alignment horizontal="center" vertical="center"/>
    </xf>
    <xf numFmtId="1" fontId="8" fillId="2" borderId="20" xfId="3" applyNumberFormat="1" applyFont="1" applyFill="1" applyBorder="1" applyAlignment="1">
      <alignment horizontal="center" vertical="center"/>
    </xf>
    <xf numFmtId="1" fontId="8" fillId="2" borderId="9" xfId="3" applyNumberFormat="1" applyFont="1" applyFill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8" fillId="9" borderId="20" xfId="3" applyFont="1" applyFill="1" applyBorder="1" applyAlignment="1">
      <alignment horizontal="center" vertical="center"/>
    </xf>
    <xf numFmtId="0" fontId="38" fillId="0" borderId="9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/>
    </xf>
    <xf numFmtId="0" fontId="5" fillId="0" borderId="42" xfId="3" applyFont="1" applyAlignment="1">
      <alignment vertical="center"/>
    </xf>
    <xf numFmtId="0" fontId="39" fillId="0" borderId="42" xfId="4"/>
    <xf numFmtId="0" fontId="2" fillId="0" borderId="42" xfId="4" applyFont="1"/>
    <xf numFmtId="0" fontId="5" fillId="0" borderId="42" xfId="4" applyFont="1"/>
    <xf numFmtId="0" fontId="10" fillId="0" borderId="42" xfId="4" applyFont="1"/>
    <xf numFmtId="0" fontId="10" fillId="0" borderId="42" xfId="4" applyFont="1" applyAlignment="1">
      <alignment horizontal="center"/>
    </xf>
    <xf numFmtId="0" fontId="8" fillId="0" borderId="42" xfId="4" applyFont="1"/>
    <xf numFmtId="0" fontId="7" fillId="0" borderId="42" xfId="4" applyFont="1"/>
    <xf numFmtId="1" fontId="5" fillId="0" borderId="42" xfId="4" applyNumberFormat="1" applyFont="1"/>
    <xf numFmtId="0" fontId="16" fillId="0" borderId="42" xfId="4" applyFont="1"/>
    <xf numFmtId="0" fontId="17" fillId="0" borderId="42" xfId="4" applyFont="1"/>
    <xf numFmtId="0" fontId="5" fillId="0" borderId="42" xfId="4" applyFont="1" applyAlignment="1">
      <alignment horizontal="center" vertical="center" wrapText="1"/>
    </xf>
    <xf numFmtId="0" fontId="8" fillId="0" borderId="45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 vertical="center" wrapText="1"/>
    </xf>
    <xf numFmtId="0" fontId="5" fillId="0" borderId="42" xfId="4" applyFont="1" applyAlignment="1">
      <alignment horizontal="right" vertical="center"/>
    </xf>
    <xf numFmtId="0" fontId="5" fillId="0" borderId="56" xfId="4" applyFont="1" applyBorder="1" applyAlignment="1">
      <alignment horizontal="right"/>
    </xf>
    <xf numFmtId="0" fontId="5" fillId="20" borderId="56" xfId="4" applyFont="1" applyFill="1" applyBorder="1"/>
    <xf numFmtId="0" fontId="5" fillId="20" borderId="55" xfId="4" applyFont="1" applyFill="1" applyBorder="1"/>
    <xf numFmtId="0" fontId="5" fillId="20" borderId="57" xfId="4" applyFont="1" applyFill="1" applyBorder="1" applyAlignment="1">
      <alignment horizontal="center"/>
    </xf>
    <xf numFmtId="0" fontId="5" fillId="21" borderId="45" xfId="4" applyFont="1" applyFill="1" applyBorder="1" applyAlignment="1">
      <alignment horizontal="center"/>
    </xf>
    <xf numFmtId="0" fontId="5" fillId="22" borderId="45" xfId="4" applyFont="1" applyFill="1" applyBorder="1" applyAlignment="1">
      <alignment horizontal="center"/>
    </xf>
    <xf numFmtId="0" fontId="5" fillId="23" borderId="45" xfId="4" applyFont="1" applyFill="1" applyBorder="1" applyAlignment="1">
      <alignment horizontal="center"/>
    </xf>
    <xf numFmtId="0" fontId="5" fillId="0" borderId="42" xfId="4" applyFont="1" applyAlignment="1">
      <alignment horizontal="center" vertical="center"/>
    </xf>
    <xf numFmtId="0" fontId="5" fillId="0" borderId="45" xfId="4" applyFont="1" applyBorder="1"/>
    <xf numFmtId="0" fontId="8" fillId="20" borderId="55" xfId="4" applyFont="1" applyFill="1" applyBorder="1"/>
    <xf numFmtId="0" fontId="16" fillId="0" borderId="45" xfId="4" applyFont="1" applyBorder="1"/>
    <xf numFmtId="0" fontId="39" fillId="0" borderId="42" xfId="4" applyFont="1"/>
    <xf numFmtId="0" fontId="26" fillId="0" borderId="42" xfId="4" applyFont="1"/>
    <xf numFmtId="0" fontId="5" fillId="25" borderId="45" xfId="4" applyFont="1" applyFill="1" applyBorder="1" applyAlignment="1">
      <alignment horizontal="center"/>
    </xf>
    <xf numFmtId="2" fontId="27" fillId="0" borderId="42" xfId="4" applyNumberFormat="1" applyFont="1" applyAlignment="1">
      <alignment wrapText="1"/>
    </xf>
    <xf numFmtId="0" fontId="5" fillId="26" borderId="46" xfId="4" applyFont="1" applyFill="1" applyBorder="1" applyAlignment="1">
      <alignment horizontal="left"/>
    </xf>
    <xf numFmtId="0" fontId="5" fillId="26" borderId="49" xfId="4" applyFont="1" applyFill="1" applyBorder="1" applyAlignment="1">
      <alignment horizontal="left"/>
    </xf>
    <xf numFmtId="0" fontId="5" fillId="26" borderId="45" xfId="4" applyFont="1" applyFill="1" applyBorder="1" applyAlignment="1">
      <alignment horizontal="center"/>
    </xf>
    <xf numFmtId="0" fontId="5" fillId="0" borderId="54" xfId="4" applyFont="1" applyBorder="1" applyAlignment="1">
      <alignment horizontal="right"/>
    </xf>
    <xf numFmtId="0" fontId="5" fillId="27" borderId="45" xfId="4" applyFont="1" applyFill="1" applyBorder="1" applyAlignment="1">
      <alignment horizontal="center"/>
    </xf>
    <xf numFmtId="0" fontId="5" fillId="0" borderId="45" xfId="4" applyFont="1" applyBorder="1" applyAlignment="1">
      <alignment horizontal="right"/>
    </xf>
    <xf numFmtId="0" fontId="5" fillId="28" borderId="45" xfId="4" applyFont="1" applyFill="1" applyBorder="1" applyAlignment="1">
      <alignment horizontal="center"/>
    </xf>
    <xf numFmtId="0" fontId="39" fillId="0" borderId="42" xfId="4" applyFont="1" applyAlignment="1">
      <alignment horizontal="left"/>
    </xf>
    <xf numFmtId="0" fontId="5" fillId="0" borderId="45" xfId="4" applyFont="1" applyBorder="1" applyAlignment="1">
      <alignment horizontal="center" vertical="center"/>
    </xf>
    <xf numFmtId="1" fontId="39" fillId="21" borderId="45" xfId="4" applyNumberFormat="1" applyFont="1" applyFill="1" applyBorder="1" applyAlignment="1">
      <alignment horizontal="center"/>
    </xf>
    <xf numFmtId="1" fontId="39" fillId="0" borderId="45" xfId="4" applyNumberFormat="1" applyFont="1" applyBorder="1" applyAlignment="1">
      <alignment horizontal="center"/>
    </xf>
    <xf numFmtId="1" fontId="39" fillId="22" borderId="45" xfId="4" applyNumberFormat="1" applyFont="1" applyFill="1" applyBorder="1" applyAlignment="1">
      <alignment horizontal="center"/>
    </xf>
    <xf numFmtId="0" fontId="5" fillId="25" borderId="42" xfId="4" applyFont="1" applyFill="1" applyBorder="1"/>
    <xf numFmtId="1" fontId="39" fillId="27" borderId="45" xfId="4" applyNumberFormat="1" applyFont="1" applyFill="1" applyBorder="1" applyAlignment="1">
      <alignment horizontal="center"/>
    </xf>
    <xf numFmtId="0" fontId="5" fillId="25" borderId="54" xfId="4" applyFont="1" applyFill="1" applyBorder="1"/>
    <xf numFmtId="0" fontId="5" fillId="25" borderId="55" xfId="4" applyFont="1" applyFill="1" applyBorder="1"/>
    <xf numFmtId="1" fontId="5" fillId="25" borderId="52" xfId="4" applyNumberFormat="1" applyFont="1" applyFill="1" applyBorder="1" applyAlignment="1">
      <alignment horizontal="center"/>
    </xf>
    <xf numFmtId="0" fontId="5" fillId="30" borderId="45" xfId="4" applyFont="1" applyFill="1" applyBorder="1"/>
    <xf numFmtId="0" fontId="5" fillId="30" borderId="55" xfId="4" applyFont="1" applyFill="1" applyBorder="1"/>
    <xf numFmtId="0" fontId="5" fillId="30" borderId="49" xfId="4" applyFont="1" applyFill="1" applyBorder="1"/>
    <xf numFmtId="1" fontId="5" fillId="31" borderId="45" xfId="4" applyNumberFormat="1" applyFont="1" applyFill="1" applyBorder="1" applyAlignment="1">
      <alignment horizontal="center"/>
    </xf>
    <xf numFmtId="0" fontId="5" fillId="31" borderId="47" xfId="4" applyFont="1" applyFill="1" applyBorder="1" applyAlignment="1">
      <alignment horizontal="center"/>
    </xf>
    <xf numFmtId="1" fontId="5" fillId="31" borderId="54" xfId="4" applyNumberFormat="1" applyFont="1" applyFill="1" applyBorder="1" applyAlignment="1">
      <alignment horizontal="center"/>
    </xf>
    <xf numFmtId="0" fontId="5" fillId="31" borderId="54" xfId="4" applyFont="1" applyFill="1" applyBorder="1" applyAlignment="1">
      <alignment horizontal="center"/>
    </xf>
    <xf numFmtId="0" fontId="5" fillId="31" borderId="55" xfId="4" applyFont="1" applyFill="1" applyBorder="1" applyAlignment="1">
      <alignment horizontal="center"/>
    </xf>
    <xf numFmtId="0" fontId="5" fillId="31" borderId="56" xfId="4" applyFont="1" applyFill="1" applyBorder="1" applyAlignment="1">
      <alignment horizontal="center"/>
    </xf>
    <xf numFmtId="0" fontId="5" fillId="31" borderId="45" xfId="4" applyFont="1" applyFill="1" applyBorder="1" applyAlignment="1">
      <alignment horizontal="center"/>
    </xf>
    <xf numFmtId="1" fontId="8" fillId="0" borderId="45" xfId="4" applyNumberFormat="1" applyFont="1" applyBorder="1" applyAlignment="1">
      <alignment horizontal="center"/>
    </xf>
    <xf numFmtId="1" fontId="5" fillId="0" borderId="45" xfId="4" applyNumberFormat="1" applyFont="1" applyBorder="1" applyAlignment="1">
      <alignment horizontal="center"/>
    </xf>
    <xf numFmtId="1" fontId="8" fillId="19" borderId="45" xfId="4" applyNumberFormat="1" applyFont="1" applyFill="1" applyBorder="1" applyAlignment="1">
      <alignment horizontal="center"/>
    </xf>
    <xf numFmtId="0" fontId="8" fillId="22" borderId="55" xfId="4" applyFont="1" applyFill="1" applyBorder="1" applyAlignment="1">
      <alignment horizontal="center" vertical="center"/>
    </xf>
    <xf numFmtId="0" fontId="8" fillId="22" borderId="56" xfId="4" applyFont="1" applyFill="1" applyBorder="1" applyAlignment="1">
      <alignment horizontal="center" vertical="center"/>
    </xf>
    <xf numFmtId="0" fontId="39" fillId="0" borderId="45" xfId="4" applyFont="1" applyBorder="1" applyAlignment="1">
      <alignment horizontal="center"/>
    </xf>
    <xf numFmtId="0" fontId="28" fillId="0" borderId="45" xfId="4" applyFont="1" applyBorder="1" applyAlignment="1">
      <alignment horizontal="center"/>
    </xf>
    <xf numFmtId="0" fontId="39" fillId="0" borderId="55" xfId="4" applyFont="1" applyBorder="1" applyAlignment="1">
      <alignment horizontal="center"/>
    </xf>
    <xf numFmtId="0" fontId="39" fillId="0" borderId="56" xfId="4" applyFont="1" applyBorder="1" applyAlignment="1">
      <alignment horizontal="center"/>
    </xf>
    <xf numFmtId="0" fontId="5" fillId="0" borderId="42" xfId="4" applyFont="1" applyAlignment="1">
      <alignment vertical="center"/>
    </xf>
    <xf numFmtId="1" fontId="39" fillId="0" borderId="55" xfId="4" applyNumberFormat="1" applyFont="1" applyBorder="1" applyAlignment="1">
      <alignment horizontal="center"/>
    </xf>
    <xf numFmtId="1" fontId="39" fillId="0" borderId="56" xfId="4" applyNumberFormat="1" applyFont="1" applyBorder="1" applyAlignment="1">
      <alignment horizontal="center"/>
    </xf>
    <xf numFmtId="1" fontId="28" fillId="0" borderId="45" xfId="4" applyNumberFormat="1" applyFont="1" applyBorder="1" applyAlignment="1">
      <alignment horizontal="center"/>
    </xf>
    <xf numFmtId="0" fontId="39" fillId="0" borderId="42" xfId="4" applyFont="1" applyAlignment="1">
      <alignment horizontal="right"/>
    </xf>
    <xf numFmtId="0" fontId="39" fillId="0" borderId="42" xfId="4" applyFont="1" applyAlignment="1">
      <alignment horizontal="center"/>
    </xf>
    <xf numFmtId="0" fontId="5" fillId="0" borderId="45" xfId="4" applyFont="1" applyBorder="1" applyAlignment="1">
      <alignment horizontal="center"/>
    </xf>
    <xf numFmtId="0" fontId="41" fillId="21" borderId="45" xfId="4" applyFont="1" applyFill="1" applyBorder="1" applyAlignment="1">
      <alignment horizontal="center"/>
    </xf>
    <xf numFmtId="0" fontId="39" fillId="21" borderId="45" xfId="4" applyFill="1" applyBorder="1" applyAlignment="1">
      <alignment horizontal="center"/>
    </xf>
    <xf numFmtId="0" fontId="26" fillId="0" borderId="46" xfId="4" applyFont="1" applyBorder="1"/>
    <xf numFmtId="0" fontId="39" fillId="0" borderId="45" xfId="4" applyBorder="1" applyAlignment="1">
      <alignment horizontal="center"/>
    </xf>
    <xf numFmtId="0" fontId="3" fillId="0" borderId="42" xfId="6" applyBorder="1" applyProtection="1"/>
    <xf numFmtId="0" fontId="5" fillId="0" borderId="20" xfId="3" applyFont="1" applyBorder="1"/>
    <xf numFmtId="0" fontId="5" fillId="0" borderId="20" xfId="3" applyFont="1" applyBorder="1" applyAlignment="1">
      <alignment vertical="center"/>
    </xf>
    <xf numFmtId="0" fontId="5" fillId="0" borderId="44" xfId="3" applyFont="1" applyBorder="1" applyAlignment="1">
      <alignment horizontal="center" vertical="center"/>
    </xf>
    <xf numFmtId="0" fontId="0" fillId="0" borderId="42" xfId="3" applyFont="1" applyAlignment="1">
      <alignment horizontal="left"/>
    </xf>
    <xf numFmtId="0" fontId="16" fillId="0" borderId="9" xfId="3" applyFont="1" applyBorder="1"/>
    <xf numFmtId="0" fontId="0" fillId="0" borderId="42" xfId="3" applyFont="1"/>
    <xf numFmtId="0" fontId="26" fillId="0" borderId="42" xfId="3" applyFont="1"/>
    <xf numFmtId="0" fontId="5" fillId="34" borderId="9" xfId="3" applyFont="1" applyFill="1" applyBorder="1" applyAlignment="1">
      <alignment horizontal="center" vertical="center"/>
    </xf>
    <xf numFmtId="0" fontId="26" fillId="5" borderId="9" xfId="3" applyFont="1" applyFill="1" applyBorder="1"/>
    <xf numFmtId="1" fontId="0" fillId="0" borderId="9" xfId="3" applyNumberFormat="1" applyFont="1" applyBorder="1" applyAlignment="1">
      <alignment horizontal="center" vertical="center" wrapText="1" readingOrder="1"/>
    </xf>
    <xf numFmtId="0" fontId="27" fillId="0" borderId="42" xfId="3" applyFont="1"/>
    <xf numFmtId="0" fontId="26" fillId="0" borderId="9" xfId="3" applyFont="1" applyBorder="1"/>
    <xf numFmtId="1" fontId="0" fillId="9" borderId="9" xfId="3" applyNumberFormat="1" applyFont="1" applyFill="1" applyBorder="1" applyAlignment="1">
      <alignment horizontal="center" vertical="center" wrapText="1" readingOrder="1"/>
    </xf>
    <xf numFmtId="0" fontId="26" fillId="0" borderId="34" xfId="3" applyFont="1" applyBorder="1" applyAlignment="1">
      <alignment horizontal="left" vertical="center"/>
    </xf>
    <xf numFmtId="1" fontId="0" fillId="9" borderId="34" xfId="3" applyNumberFormat="1" applyFont="1" applyFill="1" applyBorder="1" applyAlignment="1">
      <alignment horizontal="center" vertical="center" wrapText="1" readingOrder="1"/>
    </xf>
    <xf numFmtId="1" fontId="0" fillId="9" borderId="34" xfId="3" applyNumberFormat="1" applyFont="1" applyFill="1" applyBorder="1" applyAlignment="1">
      <alignment horizontal="left" vertical="center" wrapText="1" readingOrder="1"/>
    </xf>
    <xf numFmtId="0" fontId="26" fillId="0" borderId="22" xfId="3" applyFont="1" applyBorder="1"/>
    <xf numFmtId="1" fontId="0" fillId="10" borderId="9" xfId="3" applyNumberFormat="1" applyFont="1" applyFill="1" applyBorder="1" applyAlignment="1">
      <alignment horizontal="center" vertical="center" wrapText="1" readingOrder="1"/>
    </xf>
    <xf numFmtId="0" fontId="0" fillId="0" borderId="9" xfId="3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/>
    </xf>
    <xf numFmtId="0" fontId="0" fillId="0" borderId="20" xfId="3" applyFont="1" applyBorder="1" applyAlignment="1">
      <alignment horizontal="center" vertical="center"/>
    </xf>
    <xf numFmtId="0" fontId="0" fillId="0" borderId="42" xfId="3" applyFont="1" applyAlignment="1">
      <alignment horizontal="right" vertical="center"/>
    </xf>
    <xf numFmtId="0" fontId="0" fillId="0" borderId="42" xfId="3" applyFont="1" applyAlignment="1">
      <alignment vertical="center"/>
    </xf>
    <xf numFmtId="0" fontId="0" fillId="0" borderId="42" xfId="3" applyFont="1" applyAlignment="1">
      <alignment horizontal="center" vertical="center"/>
    </xf>
    <xf numFmtId="0" fontId="10" fillId="0" borderId="42" xfId="3" applyFont="1"/>
    <xf numFmtId="0" fontId="10" fillId="0" borderId="42" xfId="3" applyFont="1" applyAlignment="1">
      <alignment horizontal="center"/>
    </xf>
    <xf numFmtId="0" fontId="8" fillId="5" borderId="32" xfId="3" applyFont="1" applyFill="1" applyBorder="1"/>
    <xf numFmtId="0" fontId="31" fillId="0" borderId="9" xfId="3" applyFont="1" applyBorder="1"/>
    <xf numFmtId="0" fontId="43" fillId="0" borderId="9" xfId="3" applyFont="1" applyBorder="1"/>
    <xf numFmtId="0" fontId="31" fillId="0" borderId="9" xfId="3" applyFont="1" applyBorder="1" applyAlignment="1">
      <alignment horizontal="center" vertical="center"/>
    </xf>
    <xf numFmtId="0" fontId="3" fillId="0" borderId="9" xfId="3" applyFont="1" applyBorder="1"/>
    <xf numFmtId="0" fontId="5" fillId="16" borderId="9" xfId="3" applyFont="1" applyFill="1" applyBorder="1" applyAlignment="1">
      <alignment horizontal="center" vertical="center"/>
    </xf>
    <xf numFmtId="0" fontId="5" fillId="0" borderId="34" xfId="3" applyFont="1" applyBorder="1"/>
    <xf numFmtId="0" fontId="26" fillId="5" borderId="22" xfId="3" applyFont="1" applyFill="1" applyBorder="1"/>
    <xf numFmtId="1" fontId="0" fillId="10" borderId="34" xfId="3" applyNumberFormat="1" applyFont="1" applyFill="1" applyBorder="1" applyAlignment="1">
      <alignment horizontal="left" vertical="center" wrapText="1" readingOrder="1"/>
    </xf>
    <xf numFmtId="1" fontId="5" fillId="13" borderId="20" xfId="3" applyNumberFormat="1" applyFont="1" applyFill="1" applyBorder="1" applyAlignment="1">
      <alignment horizontal="center" vertical="center"/>
    </xf>
    <xf numFmtId="1" fontId="5" fillId="13" borderId="9" xfId="3" applyNumberFormat="1" applyFont="1" applyFill="1" applyBorder="1" applyAlignment="1">
      <alignment horizontal="center" vertical="center"/>
    </xf>
    <xf numFmtId="0" fontId="5" fillId="13" borderId="9" xfId="3" applyFont="1" applyFill="1" applyBorder="1" applyAlignment="1">
      <alignment horizontal="center"/>
    </xf>
    <xf numFmtId="0" fontId="29" fillId="0" borderId="42" xfId="3" applyFont="1"/>
    <xf numFmtId="0" fontId="30" fillId="0" borderId="42" xfId="3" applyFont="1"/>
    <xf numFmtId="0" fontId="5" fillId="0" borderId="41" xfId="3" applyFont="1" applyBorder="1" applyAlignment="1">
      <alignment vertical="center"/>
    </xf>
    <xf numFmtId="0" fontId="5" fillId="0" borderId="9" xfId="3" applyFont="1" applyBorder="1" applyAlignment="1">
      <alignment vertical="center"/>
    </xf>
    <xf numFmtId="0" fontId="5" fillId="35" borderId="44" xfId="3" applyFont="1" applyFill="1" applyBorder="1"/>
    <xf numFmtId="0" fontId="5" fillId="35" borderId="42" xfId="3" applyFont="1" applyFill="1" applyBorder="1"/>
    <xf numFmtId="0" fontId="5" fillId="0" borderId="44" xfId="3" applyFont="1" applyBorder="1" applyAlignment="1">
      <alignment vertical="center"/>
    </xf>
    <xf numFmtId="0" fontId="5" fillId="25" borderId="46" xfId="4" applyFont="1" applyFill="1" applyBorder="1" applyAlignment="1"/>
    <xf numFmtId="0" fontId="5" fillId="25" borderId="49" xfId="4" applyFont="1" applyFill="1" applyBorder="1" applyAlignment="1"/>
    <xf numFmtId="0" fontId="5" fillId="25" borderId="47" xfId="4" applyFont="1" applyFill="1" applyBorder="1" applyAlignment="1"/>
    <xf numFmtId="1" fontId="39" fillId="0" borderId="42" xfId="4" applyNumberFormat="1"/>
    <xf numFmtId="0" fontId="5" fillId="24" borderId="45" xfId="4" applyFont="1" applyFill="1" applyBorder="1" applyAlignment="1">
      <alignment horizontal="center" vertical="center"/>
    </xf>
    <xf numFmtId="0" fontId="5" fillId="25" borderId="45" xfId="4" applyFont="1" applyFill="1" applyBorder="1" applyAlignment="1">
      <alignment horizontal="center" vertical="center"/>
    </xf>
    <xf numFmtId="0" fontId="34" fillId="0" borderId="42" xfId="1"/>
    <xf numFmtId="1" fontId="8" fillId="32" borderId="45" xfId="4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9" xfId="0" applyFont="1" applyBorder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8" fillId="19" borderId="45" xfId="4" applyFont="1" applyFill="1" applyBorder="1" applyAlignment="1">
      <alignment horizontal="center" vertical="center"/>
    </xf>
    <xf numFmtId="1" fontId="8" fillId="14" borderId="9" xfId="0" applyNumberFormat="1" applyFont="1" applyFill="1" applyBorder="1" applyAlignment="1">
      <alignment horizontal="center" vertical="center"/>
    </xf>
    <xf numFmtId="0" fontId="5" fillId="36" borderId="9" xfId="3" applyFont="1" applyFill="1" applyBorder="1" applyAlignment="1">
      <alignment horizontal="center" vertical="center"/>
    </xf>
    <xf numFmtId="0" fontId="34" fillId="0" borderId="42" xfId="1" applyFont="1" applyAlignment="1"/>
    <xf numFmtId="0" fontId="2" fillId="0" borderId="42" xfId="1" applyFont="1"/>
    <xf numFmtId="0" fontId="5" fillId="0" borderId="42" xfId="1" applyFont="1"/>
    <xf numFmtId="0" fontId="8" fillId="0" borderId="42" xfId="1" applyFont="1"/>
    <xf numFmtId="0" fontId="7" fillId="0" borderId="42" xfId="17" applyFont="1"/>
    <xf numFmtId="1" fontId="5" fillId="0" borderId="42" xfId="1" applyNumberFormat="1" applyFont="1"/>
    <xf numFmtId="0" fontId="7" fillId="0" borderId="42" xfId="1" applyFont="1"/>
    <xf numFmtId="0" fontId="0" fillId="0" borderId="42" xfId="17" applyFont="1" applyAlignment="1"/>
    <xf numFmtId="0" fontId="8" fillId="0" borderId="42" xfId="17" applyFont="1"/>
    <xf numFmtId="0" fontId="16" fillId="0" borderId="42" xfId="17" applyFont="1"/>
    <xf numFmtId="0" fontId="17" fillId="0" borderId="42" xfId="17" applyFont="1"/>
    <xf numFmtId="0" fontId="8" fillId="2" borderId="2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 wrapText="1"/>
    </xf>
    <xf numFmtId="0" fontId="8" fillId="2" borderId="32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0" borderId="42" xfId="1" applyFont="1" applyAlignment="1">
      <alignment horizontal="right" vertical="center"/>
    </xf>
    <xf numFmtId="0" fontId="5" fillId="0" borderId="20" xfId="1" applyFont="1" applyBorder="1"/>
    <xf numFmtId="0" fontId="5" fillId="3" borderId="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/>
    </xf>
    <xf numFmtId="0" fontId="5" fillId="0" borderId="9" xfId="1" applyFont="1" applyBorder="1"/>
    <xf numFmtId="0" fontId="8" fillId="5" borderId="21" xfId="1" applyFont="1" applyFill="1" applyBorder="1" applyAlignment="1">
      <alignment vertical="center" wrapText="1"/>
    </xf>
    <xf numFmtId="0" fontId="16" fillId="0" borderId="9" xfId="1" applyFont="1" applyBorder="1"/>
    <xf numFmtId="0" fontId="5" fillId="0" borderId="9" xfId="1" applyFont="1" applyBorder="1" applyAlignment="1">
      <alignment horizontal="center" vertical="center"/>
    </xf>
    <xf numFmtId="0" fontId="34" fillId="0" borderId="42" xfId="1" applyFont="1"/>
    <xf numFmtId="0" fontId="26" fillId="0" borderId="42" xfId="1" applyFont="1"/>
    <xf numFmtId="0" fontId="0" fillId="0" borderId="42" xfId="17" applyFont="1"/>
    <xf numFmtId="0" fontId="5" fillId="7" borderId="9" xfId="1" applyFont="1" applyFill="1" applyBorder="1" applyAlignment="1">
      <alignment horizontal="center" vertical="center"/>
    </xf>
    <xf numFmtId="2" fontId="27" fillId="0" borderId="42" xfId="1" applyNumberFormat="1" applyFont="1" applyAlignment="1">
      <alignment wrapText="1"/>
    </xf>
    <xf numFmtId="0" fontId="5" fillId="0" borderId="19" xfId="1" applyFont="1" applyBorder="1" applyAlignment="1">
      <alignment horizontal="right"/>
    </xf>
    <xf numFmtId="0" fontId="5" fillId="0" borderId="9" xfId="1" applyFont="1" applyBorder="1" applyAlignment="1">
      <alignment vertical="center" wrapText="1"/>
    </xf>
    <xf numFmtId="0" fontId="5" fillId="16" borderId="9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16" fillId="0" borderId="42" xfId="1" applyFont="1"/>
    <xf numFmtId="0" fontId="17" fillId="0" borderId="42" xfId="1" applyFont="1"/>
    <xf numFmtId="0" fontId="5" fillId="0" borderId="9" xfId="1" applyFont="1" applyBorder="1" applyAlignment="1">
      <alignment horizontal="right"/>
    </xf>
    <xf numFmtId="0" fontId="5" fillId="11" borderId="20" xfId="1" applyFont="1" applyFill="1" applyBorder="1" applyAlignment="1">
      <alignment horizontal="center" vertical="center"/>
    </xf>
    <xf numFmtId="0" fontId="5" fillId="11" borderId="9" xfId="1" applyFont="1" applyFill="1" applyBorder="1" applyAlignment="1">
      <alignment horizontal="center" vertical="center"/>
    </xf>
    <xf numFmtId="0" fontId="0" fillId="0" borderId="42" xfId="17" applyFont="1" applyAlignment="1">
      <alignment horizontal="left"/>
    </xf>
    <xf numFmtId="0" fontId="26" fillId="5" borderId="9" xfId="1" applyFont="1" applyFill="1" applyBorder="1"/>
    <xf numFmtId="1" fontId="34" fillId="0" borderId="9" xfId="1" applyNumberFormat="1" applyFont="1" applyBorder="1" applyAlignment="1">
      <alignment horizontal="center" vertical="center" wrapText="1" readingOrder="1"/>
    </xf>
    <xf numFmtId="0" fontId="5" fillId="3" borderId="22" xfId="1" applyFont="1" applyFill="1" applyBorder="1" applyAlignment="1">
      <alignment horizontal="center" vertical="center"/>
    </xf>
    <xf numFmtId="0" fontId="26" fillId="0" borderId="9" xfId="1" applyFont="1" applyBorder="1"/>
    <xf numFmtId="1" fontId="34" fillId="9" borderId="9" xfId="1" applyNumberFormat="1" applyFont="1" applyFill="1" applyBorder="1" applyAlignment="1">
      <alignment horizontal="center" vertical="center" wrapText="1" readingOrder="1"/>
    </xf>
    <xf numFmtId="0" fontId="5" fillId="0" borderId="20" xfId="1" applyFont="1" applyBorder="1" applyAlignment="1">
      <alignment horizontal="center" vertical="center"/>
    </xf>
    <xf numFmtId="0" fontId="26" fillId="0" borderId="22" xfId="1" applyFont="1" applyBorder="1"/>
    <xf numFmtId="0" fontId="5" fillId="8" borderId="37" xfId="1" applyFont="1" applyFill="1" applyBorder="1"/>
    <xf numFmtId="0" fontId="5" fillId="8" borderId="44" xfId="1" applyFont="1" applyFill="1" applyBorder="1"/>
    <xf numFmtId="0" fontId="5" fillId="8" borderId="42" xfId="1" applyFont="1" applyFill="1" applyBorder="1"/>
    <xf numFmtId="1" fontId="5" fillId="8" borderId="34" xfId="1" applyNumberFormat="1" applyFont="1" applyFill="1" applyBorder="1" applyAlignment="1">
      <alignment horizontal="center" vertical="center"/>
    </xf>
    <xf numFmtId="0" fontId="5" fillId="0" borderId="45" xfId="1" applyFont="1" applyBorder="1"/>
    <xf numFmtId="0" fontId="34" fillId="0" borderId="45" xfId="1" applyFont="1" applyBorder="1" applyAlignment="1"/>
    <xf numFmtId="1" fontId="34" fillId="9" borderId="45" xfId="1" applyNumberFormat="1" applyFont="1" applyFill="1" applyBorder="1" applyAlignment="1">
      <alignment horizontal="center" vertical="center" wrapText="1" readingOrder="1"/>
    </xf>
    <xf numFmtId="0" fontId="34" fillId="0" borderId="45" xfId="1" applyFont="1" applyBorder="1" applyAlignment="1">
      <alignment horizontal="center" vertical="center"/>
    </xf>
    <xf numFmtId="0" fontId="5" fillId="3" borderId="45" xfId="1" applyFont="1" applyFill="1" applyBorder="1" applyAlignment="1">
      <alignment horizontal="center" vertical="center"/>
    </xf>
    <xf numFmtId="0" fontId="8" fillId="0" borderId="45" xfId="1" applyFont="1" applyBorder="1"/>
    <xf numFmtId="0" fontId="5" fillId="0" borderId="45" xfId="1" applyFont="1" applyBorder="1" applyAlignment="1">
      <alignment horizontal="center" vertical="center"/>
    </xf>
    <xf numFmtId="0" fontId="5" fillId="0" borderId="45" xfId="1" applyFont="1" applyBorder="1" applyAlignment="1"/>
    <xf numFmtId="1" fontId="5" fillId="9" borderId="45" xfId="1" applyNumberFormat="1" applyFont="1" applyFill="1" applyBorder="1" applyAlignment="1">
      <alignment horizontal="center" vertical="center" wrapText="1" readingOrder="1"/>
    </xf>
    <xf numFmtId="0" fontId="26" fillId="0" borderId="19" xfId="1" applyFont="1" applyBorder="1"/>
    <xf numFmtId="1" fontId="34" fillId="9" borderId="19" xfId="1" applyNumberFormat="1" applyFont="1" applyFill="1" applyBorder="1" applyAlignment="1">
      <alignment horizontal="center" vertical="center" wrapText="1" readingOrder="1"/>
    </xf>
    <xf numFmtId="0" fontId="8" fillId="0" borderId="9" xfId="1" applyFont="1" applyBorder="1"/>
    <xf numFmtId="1" fontId="5" fillId="9" borderId="9" xfId="1" applyNumberFormat="1" applyFont="1" applyFill="1" applyBorder="1" applyAlignment="1">
      <alignment horizontal="center" vertical="center" wrapText="1" readingOrder="1"/>
    </xf>
    <xf numFmtId="1" fontId="34" fillId="10" borderId="9" xfId="1" applyNumberFormat="1" applyFont="1" applyFill="1" applyBorder="1" applyAlignment="1">
      <alignment horizontal="center" vertical="center" wrapText="1" readingOrder="1"/>
    </xf>
    <xf numFmtId="1" fontId="5" fillId="8" borderId="20" xfId="1" applyNumberFormat="1" applyFont="1" applyFill="1" applyBorder="1" applyAlignment="1">
      <alignment horizontal="center" vertical="center"/>
    </xf>
    <xf numFmtId="1" fontId="5" fillId="8" borderId="9" xfId="1" applyNumberFormat="1" applyFont="1" applyFill="1" applyBorder="1" applyAlignment="1">
      <alignment horizontal="center" vertical="center"/>
    </xf>
    <xf numFmtId="1" fontId="5" fillId="13" borderId="20" xfId="1" applyNumberFormat="1" applyFont="1" applyFill="1" applyBorder="1" applyAlignment="1">
      <alignment horizontal="center" vertical="center"/>
    </xf>
    <xf numFmtId="1" fontId="5" fillId="13" borderId="9" xfId="1" applyNumberFormat="1" applyFont="1" applyFill="1" applyBorder="1" applyAlignment="1">
      <alignment horizontal="center" vertical="center"/>
    </xf>
    <xf numFmtId="0" fontId="5" fillId="13" borderId="9" xfId="1" applyFont="1" applyFill="1" applyBorder="1" applyAlignment="1">
      <alignment horizont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/>
    <xf numFmtId="0" fontId="5" fillId="0" borderId="22" xfId="1" applyFont="1" applyBorder="1"/>
    <xf numFmtId="1" fontId="8" fillId="0" borderId="9" xfId="1" applyNumberFormat="1" applyFont="1" applyBorder="1" applyAlignment="1">
      <alignment horizontal="center" vertical="center"/>
    </xf>
    <xf numFmtId="1" fontId="8" fillId="2" borderId="20" xfId="1" applyNumberFormat="1" applyFont="1" applyFill="1" applyBorder="1" applyAlignment="1">
      <alignment horizontal="center" vertical="center"/>
    </xf>
    <xf numFmtId="1" fontId="8" fillId="2" borderId="9" xfId="1" applyNumberFormat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9" borderId="20" xfId="17" applyFont="1" applyFill="1" applyBorder="1" applyAlignment="1">
      <alignment horizontal="center" vertical="center"/>
    </xf>
    <xf numFmtId="0" fontId="5" fillId="0" borderId="42" xfId="17" applyFont="1" applyAlignment="1">
      <alignment horizontal="center" vertical="center"/>
    </xf>
    <xf numFmtId="0" fontId="34" fillId="0" borderId="20" xfId="1" applyFont="1" applyBorder="1" applyAlignment="1">
      <alignment vertical="center"/>
    </xf>
    <xf numFmtId="0" fontId="0" fillId="0" borderId="9" xfId="17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34" fillId="0" borderId="20" xfId="1" applyFont="1" applyBorder="1"/>
    <xf numFmtId="0" fontId="34" fillId="0" borderId="9" xfId="1" applyFont="1" applyBorder="1" applyAlignment="1">
      <alignment horizontal="center" vertical="center"/>
    </xf>
    <xf numFmtId="0" fontId="34" fillId="0" borderId="20" xfId="1" applyFont="1" applyBorder="1" applyAlignment="1">
      <alignment horizontal="center" vertical="center"/>
    </xf>
    <xf numFmtId="0" fontId="5" fillId="0" borderId="34" xfId="1" applyFont="1" applyBorder="1"/>
    <xf numFmtId="0" fontId="34" fillId="0" borderId="21" xfId="1" applyFont="1" applyBorder="1"/>
    <xf numFmtId="0" fontId="34" fillId="0" borderId="34" xfId="1" applyFont="1" applyBorder="1" applyAlignment="1">
      <alignment horizontal="center" vertical="center"/>
    </xf>
    <xf numFmtId="0" fontId="34" fillId="0" borderId="41" xfId="1" applyFont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5" fillId="0" borderId="42" xfId="1" applyFont="1" applyAlignment="1">
      <alignment vertical="center"/>
    </xf>
    <xf numFmtId="0" fontId="34" fillId="0" borderId="53" xfId="1" applyFont="1" applyBorder="1" applyAlignment="1"/>
    <xf numFmtId="0" fontId="34" fillId="0" borderId="29" xfId="1" applyFont="1" applyBorder="1"/>
    <xf numFmtId="0" fontId="5" fillId="0" borderId="29" xfId="1" applyFont="1" applyBorder="1"/>
    <xf numFmtId="1" fontId="8" fillId="2" borderId="32" xfId="1" applyNumberFormat="1" applyFont="1" applyFill="1" applyBorder="1" applyAlignment="1">
      <alignment horizontal="center" vertical="center"/>
    </xf>
    <xf numFmtId="1" fontId="8" fillId="2" borderId="31" xfId="1" applyNumberFormat="1" applyFont="1" applyFill="1" applyBorder="1" applyAlignment="1">
      <alignment horizontal="center" vertical="center"/>
    </xf>
    <xf numFmtId="1" fontId="8" fillId="2" borderId="45" xfId="1" applyNumberFormat="1" applyFont="1" applyFill="1" applyBorder="1" applyAlignment="1">
      <alignment horizontal="center" vertical="center"/>
    </xf>
    <xf numFmtId="0" fontId="34" fillId="0" borderId="42" xfId="1" applyFont="1" applyAlignment="1">
      <alignment horizontal="right" vertical="center"/>
    </xf>
    <xf numFmtId="0" fontId="0" fillId="0" borderId="42" xfId="3" applyFont="1" applyAlignment="1"/>
    <xf numFmtId="0" fontId="5" fillId="0" borderId="31" xfId="3" applyFont="1" applyBorder="1"/>
    <xf numFmtId="0" fontId="0" fillId="0" borderId="42" xfId="3" applyFont="1" applyAlignment="1">
      <alignment horizontal="left"/>
    </xf>
    <xf numFmtId="0" fontId="0" fillId="0" borderId="0" xfId="0" applyFont="1" applyAlignment="1"/>
    <xf numFmtId="0" fontId="0" fillId="0" borderId="42" xfId="3" applyFont="1" applyAlignment="1"/>
    <xf numFmtId="0" fontId="8" fillId="9" borderId="32" xfId="0" applyFont="1" applyFill="1" applyBorder="1" applyAlignment="1">
      <alignment horizontal="center"/>
    </xf>
    <xf numFmtId="0" fontId="8" fillId="9" borderId="31" xfId="0" applyFont="1" applyFill="1" applyBorder="1" applyAlignment="1">
      <alignment horizontal="center"/>
    </xf>
    <xf numFmtId="0" fontId="8" fillId="9" borderId="44" xfId="0" applyFont="1" applyFill="1" applyBorder="1" applyAlignment="1">
      <alignment horizontal="center"/>
    </xf>
    <xf numFmtId="0" fontId="8" fillId="22" borderId="55" xfId="4" applyFont="1" applyFill="1" applyBorder="1" applyAlignment="1">
      <alignment horizontal="center"/>
    </xf>
    <xf numFmtId="0" fontId="8" fillId="22" borderId="56" xfId="4" applyFont="1" applyFill="1" applyBorder="1" applyAlignment="1">
      <alignment horizontal="center"/>
    </xf>
    <xf numFmtId="1" fontId="8" fillId="2" borderId="22" xfId="0" applyNumberFormat="1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/>
    </xf>
    <xf numFmtId="1" fontId="0" fillId="0" borderId="42" xfId="0" applyNumberFormat="1" applyFont="1" applyBorder="1" applyAlignment="1">
      <alignment horizontal="center"/>
    </xf>
    <xf numFmtId="1" fontId="0" fillId="0" borderId="44" xfId="0" applyNumberFormat="1" applyFont="1" applyBorder="1" applyAlignment="1">
      <alignment horizontal="center"/>
    </xf>
    <xf numFmtId="1" fontId="8" fillId="2" borderId="45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5" fillId="0" borderId="45" xfId="4" applyFont="1" applyBorder="1" applyAlignment="1">
      <alignment horizontal="center" vertical="center"/>
    </xf>
    <xf numFmtId="0" fontId="0" fillId="0" borderId="42" xfId="3" applyFont="1" applyAlignment="1"/>
    <xf numFmtId="0" fontId="0" fillId="0" borderId="42" xfId="3" applyFont="1" applyAlignment="1">
      <alignment horizontal="left"/>
    </xf>
    <xf numFmtId="0" fontId="34" fillId="0" borderId="42" xfId="1" applyFont="1" applyAlignment="1"/>
    <xf numFmtId="0" fontId="5" fillId="0" borderId="34" xfId="0" applyFont="1" applyBorder="1" applyAlignment="1">
      <alignment horizontal="center" vertical="center"/>
    </xf>
    <xf numFmtId="0" fontId="5" fillId="37" borderId="45" xfId="4" applyFont="1" applyFill="1" applyBorder="1" applyAlignment="1">
      <alignment horizontal="center"/>
    </xf>
    <xf numFmtId="0" fontId="26" fillId="0" borderId="22" xfId="0" applyFont="1" applyBorder="1"/>
    <xf numFmtId="0" fontId="8" fillId="0" borderId="22" xfId="1" applyFont="1" applyBorder="1"/>
    <xf numFmtId="1" fontId="0" fillId="9" borderId="9" xfId="0" applyNumberFormat="1" applyFont="1" applyFill="1" applyBorder="1" applyAlignment="1">
      <alignment horizontal="center"/>
    </xf>
    <xf numFmtId="0" fontId="26" fillId="5" borderId="22" xfId="0" applyFont="1" applyFill="1" applyBorder="1"/>
    <xf numFmtId="0" fontId="26" fillId="0" borderId="22" xfId="0" applyFont="1" applyFill="1" applyBorder="1"/>
    <xf numFmtId="0" fontId="26" fillId="0" borderId="36" xfId="0" applyFont="1" applyBorder="1" applyAlignment="1">
      <alignment vertical="center"/>
    </xf>
    <xf numFmtId="1" fontId="0" fillId="9" borderId="9" xfId="0" applyNumberFormat="1" applyFont="1" applyFill="1" applyBorder="1" applyAlignment="1">
      <alignment horizontal="center" vertical="center"/>
    </xf>
    <xf numFmtId="1" fontId="39" fillId="38" borderId="45" xfId="4" applyNumberFormat="1" applyFont="1" applyFill="1" applyBorder="1" applyAlignment="1">
      <alignment horizontal="center"/>
    </xf>
    <xf numFmtId="1" fontId="41" fillId="39" borderId="45" xfId="4" applyNumberFormat="1" applyFont="1" applyFill="1" applyBorder="1" applyAlignment="1">
      <alignment horizontal="center"/>
    </xf>
    <xf numFmtId="0" fontId="41" fillId="40" borderId="45" xfId="4" applyFont="1" applyFill="1" applyBorder="1" applyAlignment="1">
      <alignment horizontal="center"/>
    </xf>
    <xf numFmtId="0" fontId="41" fillId="39" borderId="45" xfId="4" applyFont="1" applyFill="1" applyBorder="1" applyAlignment="1">
      <alignment horizontal="center"/>
    </xf>
    <xf numFmtId="1" fontId="41" fillId="40" borderId="45" xfId="4" applyNumberFormat="1" applyFont="1" applyFill="1" applyBorder="1" applyAlignment="1">
      <alignment horizontal="center"/>
    </xf>
    <xf numFmtId="0" fontId="39" fillId="40" borderId="45" xfId="4" applyFill="1" applyBorder="1" applyAlignment="1">
      <alignment horizontal="center"/>
    </xf>
    <xf numFmtId="0" fontId="5" fillId="0" borderId="22" xfId="3" applyFont="1" applyBorder="1"/>
    <xf numFmtId="0" fontId="5" fillId="0" borderId="21" xfId="3" applyFont="1" applyBorder="1"/>
    <xf numFmtId="0" fontId="31" fillId="0" borderId="20" xfId="3" applyFont="1" applyBorder="1"/>
    <xf numFmtId="0" fontId="0" fillId="0" borderId="0" xfId="0" applyFont="1" applyAlignment="1"/>
    <xf numFmtId="0" fontId="5" fillId="0" borderId="45" xfId="4" applyFont="1" applyBorder="1" applyAlignment="1">
      <alignment horizontal="center" vertical="center"/>
    </xf>
    <xf numFmtId="0" fontId="0" fillId="0" borderId="42" xfId="3" applyFont="1" applyAlignment="1"/>
    <xf numFmtId="0" fontId="5" fillId="0" borderId="42" xfId="3" applyFont="1" applyAlignment="1">
      <alignment horizontal="left"/>
    </xf>
    <xf numFmtId="0" fontId="0" fillId="0" borderId="42" xfId="3" applyFont="1" applyAlignment="1">
      <alignment horizontal="left"/>
    </xf>
    <xf numFmtId="0" fontId="5" fillId="0" borderId="34" xfId="0" applyFont="1" applyBorder="1" applyAlignment="1">
      <alignment horizontal="center" vertical="center"/>
    </xf>
    <xf numFmtId="0" fontId="0" fillId="0" borderId="45" xfId="0" applyFont="1" applyBorder="1" applyAlignment="1"/>
    <xf numFmtId="0" fontId="26" fillId="0" borderId="45" xfId="0" applyFont="1" applyBorder="1" applyAlignment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26" fillId="0" borderId="0" xfId="0" applyFont="1" applyAlignment="1"/>
    <xf numFmtId="0" fontId="34" fillId="0" borderId="42" xfId="1" applyFont="1" applyAlignment="1"/>
    <xf numFmtId="1" fontId="34" fillId="9" borderId="9" xfId="2" applyNumberFormat="1" applyFont="1" applyFill="1" applyBorder="1" applyAlignment="1">
      <alignment horizontal="center"/>
    </xf>
    <xf numFmtId="0" fontId="5" fillId="0" borderId="42" xfId="3" applyFont="1" applyBorder="1"/>
    <xf numFmtId="0" fontId="5" fillId="0" borderId="42" xfId="1" applyFont="1" applyFill="1" applyBorder="1" applyAlignment="1">
      <alignment vertical="center"/>
    </xf>
    <xf numFmtId="0" fontId="5" fillId="0" borderId="42" xfId="1" applyFont="1" applyFill="1" applyBorder="1" applyAlignment="1"/>
    <xf numFmtId="0" fontId="5" fillId="0" borderId="42" xfId="0" applyFont="1" applyFill="1" applyBorder="1" applyAlignment="1"/>
    <xf numFmtId="0" fontId="8" fillId="0" borderId="0" xfId="0" applyFont="1" applyAlignment="1">
      <alignment vertical="top"/>
    </xf>
    <xf numFmtId="0" fontId="34" fillId="0" borderId="42" xfId="1" applyFont="1" applyAlignment="1"/>
    <xf numFmtId="0" fontId="8" fillId="2" borderId="34" xfId="3" applyFont="1" applyFill="1" applyBorder="1" applyAlignment="1">
      <alignment horizontal="center" vertical="center"/>
    </xf>
    <xf numFmtId="0" fontId="5" fillId="0" borderId="19" xfId="3" applyFont="1" applyBorder="1"/>
    <xf numFmtId="0" fontId="8" fillId="9" borderId="21" xfId="3" applyFont="1" applyFill="1" applyBorder="1" applyAlignment="1">
      <alignment horizontal="left" vertical="center" wrapText="1"/>
    </xf>
    <xf numFmtId="0" fontId="5" fillId="0" borderId="22" xfId="3" applyFont="1" applyBorder="1"/>
    <xf numFmtId="0" fontId="8" fillId="2" borderId="20" xfId="3" applyFont="1" applyFill="1" applyBorder="1" applyAlignment="1">
      <alignment horizontal="center" vertical="center"/>
    </xf>
    <xf numFmtId="0" fontId="5" fillId="0" borderId="21" xfId="3" applyFont="1" applyBorder="1"/>
    <xf numFmtId="0" fontId="8" fillId="2" borderId="34" xfId="3" applyFont="1" applyFill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/>
    </xf>
    <xf numFmtId="0" fontId="0" fillId="5" borderId="41" xfId="3" applyFont="1" applyFill="1" applyBorder="1" applyAlignment="1">
      <alignment horizontal="left" vertical="center"/>
    </xf>
    <xf numFmtId="0" fontId="5" fillId="0" borderId="40" xfId="3" applyFont="1" applyBorder="1"/>
    <xf numFmtId="0" fontId="5" fillId="0" borderId="31" xfId="3" applyFont="1" applyBorder="1"/>
    <xf numFmtId="0" fontId="5" fillId="0" borderId="36" xfId="3" applyFont="1" applyBorder="1"/>
    <xf numFmtId="0" fontId="8" fillId="2" borderId="21" xfId="3" applyFont="1" applyFill="1" applyBorder="1" applyAlignment="1">
      <alignment horizontal="center" vertical="center"/>
    </xf>
    <xf numFmtId="0" fontId="5" fillId="0" borderId="34" xfId="3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9" fillId="0" borderId="4" xfId="0" applyFont="1" applyBorder="1"/>
    <xf numFmtId="0" fontId="9" fillId="0" borderId="6" xfId="0" applyFont="1" applyBorder="1"/>
    <xf numFmtId="0" fontId="5" fillId="0" borderId="20" xfId="3" applyFont="1" applyBorder="1" applyAlignment="1">
      <alignment horizontal="left" vertical="center" wrapText="1"/>
    </xf>
    <xf numFmtId="0" fontId="5" fillId="0" borderId="37" xfId="3" applyFont="1" applyBorder="1"/>
    <xf numFmtId="0" fontId="5" fillId="7" borderId="20" xfId="3" applyFont="1" applyFill="1" applyBorder="1" applyAlignment="1">
      <alignment horizontal="left" vertical="center" wrapText="1"/>
    </xf>
    <xf numFmtId="0" fontId="5" fillId="0" borderId="21" xfId="3" applyFont="1" applyBorder="1" applyAlignment="1">
      <alignment vertical="center" wrapText="1"/>
    </xf>
    <xf numFmtId="0" fontId="5" fillId="0" borderId="22" xfId="3" applyFont="1" applyBorder="1" applyAlignment="1">
      <alignment vertical="center" wrapText="1"/>
    </xf>
    <xf numFmtId="0" fontId="5" fillId="4" borderId="20" xfId="3" applyFont="1" applyFill="1" applyBorder="1" applyAlignment="1">
      <alignment horizontal="left" vertical="center"/>
    </xf>
    <xf numFmtId="0" fontId="5" fillId="11" borderId="20" xfId="3" applyFont="1" applyFill="1" applyBorder="1" applyAlignment="1">
      <alignment horizontal="left"/>
    </xf>
    <xf numFmtId="0" fontId="8" fillId="2" borderId="41" xfId="3" applyFont="1" applyFill="1" applyBorder="1" applyAlignment="1">
      <alignment horizontal="center" vertical="center"/>
    </xf>
    <xf numFmtId="49" fontId="8" fillId="2" borderId="29" xfId="3" applyNumberFormat="1" applyFont="1" applyFill="1" applyBorder="1" applyAlignment="1">
      <alignment horizontal="center" vertical="center" wrapText="1"/>
    </xf>
    <xf numFmtId="0" fontId="5" fillId="0" borderId="32" xfId="3" applyFont="1" applyBorder="1"/>
    <xf numFmtId="0" fontId="0" fillId="0" borderId="20" xfId="3" applyFont="1" applyBorder="1" applyAlignment="1">
      <alignment horizontal="left" vertical="center"/>
    </xf>
    <xf numFmtId="0" fontId="34" fillId="0" borderId="20" xfId="0" applyFont="1" applyFill="1" applyBorder="1" applyAlignment="1">
      <alignment horizontal="left" vertical="center"/>
    </xf>
    <xf numFmtId="0" fontId="0" fillId="0" borderId="22" xfId="0" applyFont="1" applyFill="1" applyBorder="1" applyAlignment="1">
      <alignment horizontal="left" vertical="center"/>
    </xf>
    <xf numFmtId="0" fontId="5" fillId="0" borderId="22" xfId="0" applyFont="1" applyFill="1" applyBorder="1"/>
    <xf numFmtId="0" fontId="5" fillId="13" borderId="20" xfId="3" applyFont="1" applyFill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8" fillId="2" borderId="20" xfId="3" applyFont="1" applyFill="1" applyBorder="1" applyAlignment="1">
      <alignment horizontal="left" vertical="center" wrapText="1"/>
    </xf>
    <xf numFmtId="0" fontId="8" fillId="9" borderId="34" xfId="3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left" vertical="center" wrapText="1"/>
    </xf>
    <xf numFmtId="0" fontId="5" fillId="0" borderId="19" xfId="0" applyFont="1" applyBorder="1"/>
    <xf numFmtId="0" fontId="5" fillId="0" borderId="20" xfId="0" applyFont="1" applyFill="1" applyBorder="1" applyAlignment="1">
      <alignment horizontal="left"/>
    </xf>
    <xf numFmtId="0" fontId="26" fillId="2" borderId="20" xfId="3" applyFont="1" applyFill="1" applyBorder="1" applyAlignment="1">
      <alignment horizontal="left" vertical="center"/>
    </xf>
    <xf numFmtId="0" fontId="34" fillId="0" borderId="42" xfId="3" applyFont="1" applyAlignment="1">
      <alignment horizontal="left"/>
    </xf>
    <xf numFmtId="0" fontId="0" fillId="0" borderId="42" xfId="3" applyFont="1" applyAlignment="1"/>
    <xf numFmtId="0" fontId="5" fillId="0" borderId="20" xfId="3" applyFont="1" applyBorder="1" applyAlignment="1">
      <alignment horizontal="center" vertical="center"/>
    </xf>
    <xf numFmtId="0" fontId="0" fillId="0" borderId="20" xfId="3" applyFont="1" applyBorder="1"/>
    <xf numFmtId="0" fontId="0" fillId="0" borderId="20" xfId="3" applyFont="1" applyBorder="1" applyAlignment="1">
      <alignment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/>
    <xf numFmtId="0" fontId="0" fillId="0" borderId="4" xfId="0" applyFont="1" applyBorder="1"/>
    <xf numFmtId="0" fontId="0" fillId="0" borderId="32" xfId="0" applyFont="1" applyBorder="1"/>
    <xf numFmtId="0" fontId="8" fillId="9" borderId="21" xfId="0" applyFont="1" applyFill="1" applyBorder="1" applyAlignment="1">
      <alignment horizontal="left" vertical="center" wrapText="1"/>
    </xf>
    <xf numFmtId="0" fontId="8" fillId="9" borderId="22" xfId="0" applyFont="1" applyFill="1" applyBorder="1" applyAlignment="1">
      <alignment horizontal="left" vertical="center" wrapText="1"/>
    </xf>
    <xf numFmtId="0" fontId="5" fillId="13" borderId="3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9" fillId="0" borderId="7" xfId="0" applyFont="1" applyBorder="1"/>
    <xf numFmtId="0" fontId="8" fillId="2" borderId="20" xfId="0" applyFont="1" applyFill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8" fillId="9" borderId="45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left"/>
    </xf>
    <xf numFmtId="0" fontId="5" fillId="0" borderId="22" xfId="0" applyFont="1" applyBorder="1"/>
    <xf numFmtId="0" fontId="5" fillId="0" borderId="20" xfId="18" applyFont="1" applyBorder="1" applyAlignment="1">
      <alignment horizontal="left"/>
    </xf>
    <xf numFmtId="0" fontId="5" fillId="0" borderId="22" xfId="18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6" fillId="2" borderId="3" xfId="0" applyFont="1" applyFill="1" applyBorder="1" applyAlignment="1">
      <alignment horizontal="left"/>
    </xf>
    <xf numFmtId="0" fontId="9" fillId="0" borderId="21" xfId="0" applyFont="1" applyBorder="1"/>
    <xf numFmtId="0" fontId="34" fillId="0" borderId="0" xfId="0" applyFont="1" applyAlignment="1">
      <alignment horizontal="left"/>
    </xf>
    <xf numFmtId="0" fontId="0" fillId="0" borderId="0" xfId="0" applyFont="1" applyAlignment="1"/>
    <xf numFmtId="0" fontId="5" fillId="0" borderId="26" xfId="0" applyFont="1" applyBorder="1" applyAlignment="1">
      <alignment horizontal="left" vertical="center"/>
    </xf>
    <xf numFmtId="0" fontId="5" fillId="0" borderId="27" xfId="0" applyFont="1" applyBorder="1"/>
    <xf numFmtId="0" fontId="5" fillId="0" borderId="15" xfId="0" applyFont="1" applyBorder="1"/>
    <xf numFmtId="0" fontId="5" fillId="0" borderId="25" xfId="0" applyFont="1" applyBorder="1"/>
    <xf numFmtId="0" fontId="5" fillId="0" borderId="3" xfId="0" applyFont="1" applyBorder="1" applyAlignment="1">
      <alignment horizontal="left"/>
    </xf>
    <xf numFmtId="0" fontId="5" fillId="0" borderId="29" xfId="0" applyFont="1" applyBorder="1" applyAlignment="1">
      <alignment horizontal="left" vertical="center"/>
    </xf>
    <xf numFmtId="0" fontId="5" fillId="0" borderId="24" xfId="0" applyFont="1" applyBorder="1"/>
    <xf numFmtId="0" fontId="5" fillId="0" borderId="30" xfId="0" applyFont="1" applyBorder="1"/>
    <xf numFmtId="0" fontId="5" fillId="0" borderId="29" xfId="0" applyFont="1" applyBorder="1" applyAlignment="1">
      <alignment horizontal="left"/>
    </xf>
    <xf numFmtId="0" fontId="5" fillId="0" borderId="21" xfId="18" applyFont="1" applyBorder="1" applyAlignment="1">
      <alignment horizontal="left"/>
    </xf>
    <xf numFmtId="0" fontId="5" fillId="0" borderId="22" xfId="18" applyFont="1" applyBorder="1"/>
    <xf numFmtId="0" fontId="8" fillId="0" borderId="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9" fillId="0" borderId="45" xfId="0" applyFont="1" applyBorder="1" applyAlignment="1">
      <alignment wrapText="1"/>
    </xf>
    <xf numFmtId="0" fontId="9" fillId="0" borderId="18" xfId="0" applyFont="1" applyBorder="1"/>
    <xf numFmtId="0" fontId="8" fillId="2" borderId="14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5" fillId="11" borderId="3" xfId="0" applyFont="1" applyFill="1" applyBorder="1" applyAlignment="1">
      <alignment horizontal="left"/>
    </xf>
    <xf numFmtId="0" fontId="5" fillId="9" borderId="2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5" fillId="0" borderId="45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/>
    </xf>
    <xf numFmtId="0" fontId="5" fillId="0" borderId="45" xfId="4" applyFont="1" applyBorder="1" applyAlignment="1">
      <alignment horizontal="center"/>
    </xf>
    <xf numFmtId="0" fontId="5" fillId="0" borderId="47" xfId="4" applyFont="1" applyBorder="1" applyAlignment="1">
      <alignment horizontal="center"/>
    </xf>
    <xf numFmtId="0" fontId="8" fillId="19" borderId="53" xfId="4" applyFont="1" applyFill="1" applyBorder="1" applyAlignment="1">
      <alignment horizontal="center" vertical="center"/>
    </xf>
    <xf numFmtId="0" fontId="8" fillId="19" borderId="54" xfId="4" applyFont="1" applyFill="1" applyBorder="1" applyAlignment="1">
      <alignment horizontal="center" vertical="center"/>
    </xf>
    <xf numFmtId="0" fontId="34" fillId="0" borderId="42" xfId="4" applyFont="1" applyBorder="1" applyAlignment="1">
      <alignment horizontal="left"/>
    </xf>
    <xf numFmtId="0" fontId="39" fillId="0" borderId="47" xfId="4" applyFont="1" applyBorder="1"/>
    <xf numFmtId="0" fontId="26" fillId="19" borderId="45" xfId="4" applyFont="1" applyFill="1" applyBorder="1" applyAlignment="1">
      <alignment horizontal="left"/>
    </xf>
    <xf numFmtId="0" fontId="5" fillId="0" borderId="45" xfId="4" applyFont="1" applyFill="1" applyBorder="1" applyAlignment="1">
      <alignment horizontal="left"/>
    </xf>
    <xf numFmtId="0" fontId="5" fillId="0" borderId="47" xfId="4" applyFont="1" applyFill="1" applyBorder="1" applyAlignment="1">
      <alignment horizontal="left"/>
    </xf>
    <xf numFmtId="0" fontId="48" fillId="0" borderId="21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wrapText="1"/>
    </xf>
    <xf numFmtId="0" fontId="5" fillId="0" borderId="47" xfId="4" applyFont="1" applyFill="1" applyBorder="1" applyAlignment="1">
      <alignment horizontal="left" vertical="center"/>
    </xf>
    <xf numFmtId="0" fontId="48" fillId="0" borderId="20" xfId="0" applyFont="1" applyFill="1" applyBorder="1" applyAlignment="1">
      <alignment horizontal="left" wrapText="1"/>
    </xf>
    <xf numFmtId="0" fontId="48" fillId="0" borderId="22" xfId="0" applyFont="1" applyFill="1" applyBorder="1" applyAlignment="1">
      <alignment horizontal="left" wrapText="1"/>
    </xf>
    <xf numFmtId="0" fontId="5" fillId="31" borderId="45" xfId="4" applyFont="1" applyFill="1" applyBorder="1" applyAlignment="1">
      <alignment horizontal="left"/>
    </xf>
    <xf numFmtId="0" fontId="5" fillId="0" borderId="53" xfId="4" applyFont="1" applyBorder="1" applyAlignment="1">
      <alignment horizontal="center" vertical="center"/>
    </xf>
    <xf numFmtId="0" fontId="5" fillId="0" borderId="54" xfId="4" applyFont="1" applyBorder="1" applyAlignment="1">
      <alignment horizontal="center" vertical="center"/>
    </xf>
    <xf numFmtId="0" fontId="5" fillId="0" borderId="45" xfId="4" applyFont="1" applyBorder="1" applyAlignment="1">
      <alignment horizontal="left"/>
    </xf>
    <xf numFmtId="0" fontId="8" fillId="22" borderId="45" xfId="4" applyFont="1" applyFill="1" applyBorder="1" applyAlignment="1">
      <alignment horizontal="left" vertical="center" wrapText="1"/>
    </xf>
    <xf numFmtId="0" fontId="8" fillId="19" borderId="51" xfId="4" applyFont="1" applyFill="1" applyBorder="1" applyAlignment="1">
      <alignment horizontal="left" vertical="center" wrapText="1"/>
    </xf>
    <xf numFmtId="0" fontId="8" fillId="19" borderId="48" xfId="4" applyFont="1" applyFill="1" applyBorder="1" applyAlignment="1">
      <alignment horizontal="left" vertical="center" wrapText="1"/>
    </xf>
    <xf numFmtId="0" fontId="8" fillId="19" borderId="50" xfId="4" applyFont="1" applyFill="1" applyBorder="1" applyAlignment="1">
      <alignment horizontal="left" vertical="center" wrapText="1"/>
    </xf>
    <xf numFmtId="0" fontId="8" fillId="22" borderId="54" xfId="4" applyFont="1" applyFill="1" applyBorder="1" applyAlignment="1">
      <alignment horizontal="center"/>
    </xf>
    <xf numFmtId="0" fontId="8" fillId="22" borderId="47" xfId="4" applyFont="1" applyFill="1" applyBorder="1" applyAlignment="1">
      <alignment horizontal="left"/>
    </xf>
    <xf numFmtId="0" fontId="5" fillId="28" borderId="45" xfId="4" applyFont="1" applyFill="1" applyBorder="1" applyAlignment="1">
      <alignment horizontal="left"/>
    </xf>
    <xf numFmtId="0" fontId="5" fillId="0" borderId="45" xfId="4" applyFont="1" applyFill="1" applyBorder="1" applyAlignment="1">
      <alignment horizontal="left" vertical="center"/>
    </xf>
    <xf numFmtId="0" fontId="5" fillId="0" borderId="54" xfId="4" applyFont="1" applyFill="1" applyBorder="1" applyAlignment="1">
      <alignment horizontal="left" vertical="center"/>
    </xf>
    <xf numFmtId="0" fontId="5" fillId="33" borderId="45" xfId="4" applyFont="1" applyFill="1" applyBorder="1" applyAlignment="1">
      <alignment horizontal="left"/>
    </xf>
    <xf numFmtId="0" fontId="5" fillId="24" borderId="46" xfId="4" applyFont="1" applyFill="1" applyBorder="1" applyAlignment="1">
      <alignment horizontal="left" wrapText="1"/>
    </xf>
    <xf numFmtId="0" fontId="5" fillId="24" borderId="49" xfId="4" applyFont="1" applyFill="1" applyBorder="1" applyAlignment="1">
      <alignment horizontal="left" wrapText="1"/>
    </xf>
    <xf numFmtId="0" fontId="5" fillId="24" borderId="47" xfId="4" applyFont="1" applyFill="1" applyBorder="1" applyAlignment="1">
      <alignment horizontal="left" wrapText="1"/>
    </xf>
    <xf numFmtId="0" fontId="8" fillId="19" borderId="45" xfId="4" applyFont="1" applyFill="1" applyBorder="1" applyAlignment="1">
      <alignment horizontal="center"/>
    </xf>
    <xf numFmtId="0" fontId="8" fillId="19" borderId="46" xfId="4" applyFont="1" applyFill="1" applyBorder="1" applyAlignment="1">
      <alignment horizontal="center"/>
    </xf>
    <xf numFmtId="49" fontId="8" fillId="19" borderId="49" xfId="4" applyNumberFormat="1" applyFont="1" applyFill="1" applyBorder="1" applyAlignment="1">
      <alignment horizontal="center"/>
    </xf>
    <xf numFmtId="0" fontId="8" fillId="19" borderId="47" xfId="4" applyFont="1" applyFill="1" applyBorder="1" applyAlignment="1">
      <alignment horizontal="center" vertical="center"/>
    </xf>
    <xf numFmtId="0" fontId="5" fillId="0" borderId="46" xfId="4" applyFont="1" applyBorder="1" applyAlignment="1">
      <alignment horizontal="left"/>
    </xf>
    <xf numFmtId="0" fontId="8" fillId="0" borderId="45" xfId="4" applyFont="1" applyBorder="1" applyAlignment="1">
      <alignment horizontal="center" vertical="center"/>
    </xf>
    <xf numFmtId="0" fontId="8" fillId="19" borderId="45" xfId="4" applyFont="1" applyFill="1" applyBorder="1" applyAlignment="1">
      <alignment horizontal="center" vertical="center"/>
    </xf>
    <xf numFmtId="0" fontId="8" fillId="0" borderId="46" xfId="4" applyFont="1" applyBorder="1" applyAlignment="1">
      <alignment horizontal="center" vertical="center" wrapText="1"/>
    </xf>
    <xf numFmtId="0" fontId="8" fillId="0" borderId="49" xfId="4" applyFont="1" applyBorder="1" applyAlignment="1">
      <alignment horizontal="center" vertical="center" wrapText="1"/>
    </xf>
    <xf numFmtId="0" fontId="8" fillId="19" borderId="53" xfId="4" applyFont="1" applyFill="1" applyBorder="1" applyAlignment="1">
      <alignment horizontal="center" vertical="center" wrapText="1"/>
    </xf>
    <xf numFmtId="0" fontId="8" fillId="19" borderId="54" xfId="4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Border="1"/>
    <xf numFmtId="0" fontId="26" fillId="2" borderId="3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9" fillId="0" borderId="36" xfId="0" applyFont="1" applyBorder="1"/>
    <xf numFmtId="0" fontId="5" fillId="8" borderId="31" xfId="0" applyFont="1" applyFill="1" applyBorder="1" applyAlignment="1">
      <alignment horizontal="left"/>
    </xf>
    <xf numFmtId="0" fontId="9" fillId="0" borderId="32" xfId="0" applyFont="1" applyBorder="1"/>
    <xf numFmtId="0" fontId="9" fillId="0" borderId="33" xfId="0" applyFont="1" applyBorder="1"/>
    <xf numFmtId="0" fontId="0" fillId="0" borderId="3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9" fillId="0" borderId="15" xfId="0" applyFont="1" applyBorder="1"/>
    <xf numFmtId="0" fontId="5" fillId="5" borderId="23" xfId="0" applyFont="1" applyFill="1" applyBorder="1" applyAlignment="1">
      <alignment horizontal="left" vertical="center"/>
    </xf>
    <xf numFmtId="0" fontId="9" fillId="0" borderId="24" xfId="0" applyFont="1" applyBorder="1"/>
    <xf numFmtId="0" fontId="9" fillId="0" borderId="25" xfId="0" applyFont="1" applyBorder="1"/>
    <xf numFmtId="0" fontId="5" fillId="4" borderId="3" xfId="0" applyFont="1" applyFill="1" applyBorder="1" applyAlignment="1">
      <alignment horizontal="left" vertical="center"/>
    </xf>
    <xf numFmtId="0" fontId="9" fillId="0" borderId="5" xfId="0" applyFont="1" applyBorder="1"/>
    <xf numFmtId="0" fontId="5" fillId="7" borderId="20" xfId="0" applyFont="1" applyFill="1" applyBorder="1" applyAlignment="1">
      <alignment horizontal="left" wrapText="1"/>
    </xf>
    <xf numFmtId="0" fontId="9" fillId="0" borderId="21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5" fillId="13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9" fillId="0" borderId="29" xfId="0" applyFont="1" applyBorder="1"/>
    <xf numFmtId="0" fontId="9" fillId="0" borderId="26" xfId="0" applyFont="1" applyBorder="1"/>
    <xf numFmtId="0" fontId="5" fillId="0" borderId="20" xfId="0" applyFont="1" applyFill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4" xfId="0" applyFont="1" applyBorder="1"/>
    <xf numFmtId="0" fontId="44" fillId="0" borderId="15" xfId="0" applyFont="1" applyBorder="1"/>
    <xf numFmtId="0" fontId="44" fillId="0" borderId="25" xfId="0" applyFont="1" applyBorder="1"/>
    <xf numFmtId="0" fontId="8" fillId="2" borderId="3" xfId="0" applyFont="1" applyFill="1" applyBorder="1" applyAlignment="1">
      <alignment horizontal="left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8" xfId="0" applyFont="1" applyBorder="1"/>
    <xf numFmtId="49" fontId="8" fillId="2" borderId="11" xfId="0" applyNumberFormat="1" applyFont="1" applyFill="1" applyBorder="1" applyAlignment="1">
      <alignment horizontal="center" vertical="center" wrapText="1"/>
    </xf>
    <xf numFmtId="0" fontId="9" fillId="0" borderId="13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44" fillId="0" borderId="3" xfId="0" applyFont="1" applyBorder="1" applyAlignment="1">
      <alignment horizontal="left" vertical="center"/>
    </xf>
    <xf numFmtId="0" fontId="44" fillId="0" borderId="6" xfId="0" applyFont="1" applyBorder="1"/>
    <xf numFmtId="0" fontId="5" fillId="0" borderId="2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5" fillId="15" borderId="37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0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left" vertical="center" wrapText="1"/>
    </xf>
    <xf numFmtId="0" fontId="5" fillId="12" borderId="3" xfId="0" applyFont="1" applyFill="1" applyBorder="1" applyAlignment="1">
      <alignment horizontal="left" vertical="center"/>
    </xf>
    <xf numFmtId="0" fontId="0" fillId="5" borderId="3" xfId="0" applyFont="1" applyFill="1" applyBorder="1"/>
    <xf numFmtId="0" fontId="5" fillId="7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39" xfId="0" applyFont="1" applyBorder="1"/>
    <xf numFmtId="0" fontId="5" fillId="15" borderId="1" xfId="0" applyFont="1" applyFill="1" applyBorder="1" applyAlignment="1">
      <alignment horizontal="center" vertical="center"/>
    </xf>
    <xf numFmtId="2" fontId="27" fillId="0" borderId="0" xfId="0" applyNumberFormat="1" applyFont="1" applyAlignment="1">
      <alignment horizontal="left" wrapText="1"/>
    </xf>
    <xf numFmtId="0" fontId="5" fillId="8" borderId="3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center" vertical="center"/>
    </xf>
    <xf numFmtId="0" fontId="10" fillId="0" borderId="42" xfId="3" applyFont="1" applyAlignment="1">
      <alignment horizontal="center"/>
    </xf>
    <xf numFmtId="0" fontId="5" fillId="17" borderId="20" xfId="3" applyFont="1" applyFill="1" applyBorder="1" applyAlignment="1">
      <alignment horizontal="left" vertical="center"/>
    </xf>
    <xf numFmtId="0" fontId="0" fillId="0" borderId="41" xfId="3" applyFont="1" applyBorder="1" applyAlignment="1">
      <alignment horizontal="left" vertical="center"/>
    </xf>
    <xf numFmtId="0" fontId="5" fillId="0" borderId="41" xfId="3" applyFont="1" applyBorder="1" applyAlignment="1">
      <alignment horizontal="left" vertical="center"/>
    </xf>
    <xf numFmtId="0" fontId="0" fillId="0" borderId="20" xfId="3" applyFont="1" applyBorder="1" applyAlignment="1">
      <alignment horizontal="left" vertical="center" wrapText="1"/>
    </xf>
    <xf numFmtId="0" fontId="5" fillId="0" borderId="20" xfId="3" applyFont="1" applyBorder="1" applyAlignment="1">
      <alignment horizontal="left"/>
    </xf>
    <xf numFmtId="0" fontId="5" fillId="0" borderId="22" xfId="3" applyFont="1" applyBorder="1" applyAlignment="1">
      <alignment horizontal="left"/>
    </xf>
    <xf numFmtId="0" fontId="34" fillId="0" borderId="63" xfId="1" applyFont="1" applyFill="1" applyBorder="1" applyAlignment="1">
      <alignment horizontal="left" vertical="center" wrapText="1"/>
    </xf>
    <xf numFmtId="0" fontId="34" fillId="0" borderId="22" xfId="1" applyFont="1" applyFill="1" applyBorder="1" applyAlignment="1">
      <alignment horizontal="left" vertical="center" wrapText="1"/>
    </xf>
    <xf numFmtId="0" fontId="5" fillId="18" borderId="20" xfId="3" applyFont="1" applyFill="1" applyBorder="1" applyAlignment="1">
      <alignment horizontal="left" vertical="center"/>
    </xf>
    <xf numFmtId="0" fontId="5" fillId="0" borderId="22" xfId="3" applyFont="1" applyBorder="1" applyAlignment="1">
      <alignment horizontal="center" vertical="center"/>
    </xf>
    <xf numFmtId="0" fontId="10" fillId="0" borderId="42" xfId="3" applyFont="1" applyAlignment="1">
      <alignment horizontal="left"/>
    </xf>
    <xf numFmtId="0" fontId="0" fillId="0" borderId="42" xfId="3" applyFont="1" applyAlignment="1">
      <alignment horizontal="left"/>
    </xf>
    <xf numFmtId="0" fontId="5" fillId="5" borderId="41" xfId="3" applyFont="1" applyFill="1" applyBorder="1" applyAlignment="1">
      <alignment horizontal="left" vertical="center"/>
    </xf>
    <xf numFmtId="0" fontId="5" fillId="0" borderId="41" xfId="3" applyFont="1" applyFill="1" applyBorder="1" applyAlignment="1">
      <alignment horizontal="left" vertical="center"/>
    </xf>
    <xf numFmtId="0" fontId="5" fillId="0" borderId="40" xfId="3" applyFont="1" applyFill="1" applyBorder="1"/>
    <xf numFmtId="0" fontId="5" fillId="0" borderId="31" xfId="3" applyFont="1" applyFill="1" applyBorder="1"/>
    <xf numFmtId="0" fontId="5" fillId="0" borderId="36" xfId="3" applyFont="1" applyFill="1" applyBorder="1"/>
    <xf numFmtId="0" fontId="5" fillId="0" borderId="20" xfId="3" applyFont="1" applyFill="1" applyBorder="1" applyAlignment="1">
      <alignment horizontal="left" vertical="center"/>
    </xf>
    <xf numFmtId="0" fontId="5" fillId="0" borderId="22" xfId="3" applyFont="1" applyFill="1" applyBorder="1"/>
    <xf numFmtId="0" fontId="5" fillId="0" borderId="20" xfId="3" applyFont="1" applyFill="1" applyBorder="1" applyAlignment="1">
      <alignment horizontal="left" vertical="center" wrapText="1"/>
    </xf>
    <xf numFmtId="0" fontId="5" fillId="0" borderId="22" xfId="3" applyFont="1" applyFill="1" applyBorder="1" applyAlignment="1">
      <alignment horizontal="left" vertical="center" wrapText="1"/>
    </xf>
    <xf numFmtId="0" fontId="5" fillId="0" borderId="19" xfId="3" applyFont="1" applyBorder="1" applyAlignment="1">
      <alignment horizontal="center" vertical="center"/>
    </xf>
    <xf numFmtId="0" fontId="5" fillId="0" borderId="41" xfId="3" applyFont="1" applyFill="1" applyBorder="1" applyAlignment="1">
      <alignment horizontal="left" vertical="center" wrapText="1"/>
    </xf>
    <xf numFmtId="0" fontId="5" fillId="0" borderId="40" xfId="3" applyFont="1" applyFill="1" applyBorder="1" applyAlignment="1">
      <alignment horizontal="left" vertical="center" wrapText="1"/>
    </xf>
    <xf numFmtId="0" fontId="5" fillId="0" borderId="31" xfId="3" applyFont="1" applyFill="1" applyBorder="1" applyAlignment="1">
      <alignment horizontal="left" vertical="center" wrapText="1"/>
    </xf>
    <xf numFmtId="0" fontId="5" fillId="0" borderId="36" xfId="3" applyFont="1" applyFill="1" applyBorder="1" applyAlignment="1">
      <alignment horizontal="left" vertical="center" wrapText="1"/>
    </xf>
    <xf numFmtId="0" fontId="5" fillId="0" borderId="22" xfId="3" applyFont="1" applyFill="1" applyBorder="1" applyAlignment="1">
      <alignment horizontal="left" vertical="center"/>
    </xf>
    <xf numFmtId="0" fontId="5" fillId="0" borderId="19" xfId="3" applyFont="1" applyBorder="1" applyAlignment="1">
      <alignment vertical="center"/>
    </xf>
    <xf numFmtId="0" fontId="5" fillId="0" borderId="20" xfId="3" applyFont="1" applyBorder="1"/>
    <xf numFmtId="0" fontId="5" fillId="0" borderId="20" xfId="3" applyFont="1" applyBorder="1" applyAlignment="1">
      <alignment vertical="center"/>
    </xf>
    <xf numFmtId="0" fontId="8" fillId="2" borderId="20" xfId="3" applyFont="1" applyFill="1" applyBorder="1" applyAlignment="1">
      <alignment horizontal="left" vertical="center"/>
    </xf>
    <xf numFmtId="0" fontId="5" fillId="0" borderId="42" xfId="3" applyFont="1" applyAlignment="1">
      <alignment horizontal="left"/>
    </xf>
    <xf numFmtId="0" fontId="5" fillId="0" borderId="42" xfId="3" applyFont="1" applyAlignment="1"/>
    <xf numFmtId="0" fontId="10" fillId="0" borderId="42" xfId="1" applyFont="1" applyAlignment="1">
      <alignment horizontal="left"/>
    </xf>
    <xf numFmtId="0" fontId="34" fillId="0" borderId="42" xfId="1" applyFont="1" applyAlignment="1"/>
    <xf numFmtId="0" fontId="8" fillId="2" borderId="34" xfId="1" applyFont="1" applyFill="1" applyBorder="1" applyAlignment="1">
      <alignment horizontal="center" vertical="center"/>
    </xf>
    <xf numFmtId="0" fontId="5" fillId="0" borderId="19" xfId="1" applyFont="1" applyBorder="1"/>
    <xf numFmtId="0" fontId="8" fillId="2" borderId="41" xfId="1" applyFont="1" applyFill="1" applyBorder="1" applyAlignment="1">
      <alignment horizontal="center" vertical="center"/>
    </xf>
    <xf numFmtId="0" fontId="5" fillId="0" borderId="31" xfId="1" applyFont="1" applyBorder="1"/>
    <xf numFmtId="49" fontId="8" fillId="2" borderId="29" xfId="1" applyNumberFormat="1" applyFont="1" applyFill="1" applyBorder="1" applyAlignment="1">
      <alignment horizontal="center" vertical="center" wrapText="1"/>
    </xf>
    <xf numFmtId="0" fontId="5" fillId="0" borderId="32" xfId="1" applyFont="1" applyBorder="1"/>
    <xf numFmtId="0" fontId="8" fillId="2" borderId="20" xfId="1" applyFont="1" applyFill="1" applyBorder="1" applyAlignment="1">
      <alignment horizontal="center" vertical="center"/>
    </xf>
    <xf numFmtId="0" fontId="5" fillId="0" borderId="21" xfId="1" applyFont="1" applyBorder="1"/>
    <xf numFmtId="0" fontId="5" fillId="0" borderId="22" xfId="1" applyFont="1" applyBorder="1"/>
    <xf numFmtId="0" fontId="5" fillId="7" borderId="20" xfId="1" applyFont="1" applyFill="1" applyBorder="1" applyAlignment="1">
      <alignment horizontal="left"/>
    </xf>
    <xf numFmtId="0" fontId="8" fillId="0" borderId="20" xfId="1" applyFont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/>
    </xf>
    <xf numFmtId="0" fontId="5" fillId="0" borderId="37" xfId="1" applyFont="1" applyBorder="1"/>
    <xf numFmtId="0" fontId="34" fillId="0" borderId="20" xfId="1" applyFont="1" applyBorder="1" applyAlignment="1">
      <alignment horizontal="left" vertical="center" wrapText="1"/>
    </xf>
    <xf numFmtId="0" fontId="34" fillId="0" borderId="22" xfId="1" applyFont="1" applyBorder="1" applyAlignment="1">
      <alignment horizontal="left" vertical="center" wrapText="1"/>
    </xf>
    <xf numFmtId="0" fontId="5" fillId="4" borderId="20" xfId="1" applyFont="1" applyFill="1" applyBorder="1" applyAlignment="1">
      <alignment horizontal="left" vertical="center"/>
    </xf>
    <xf numFmtId="0" fontId="5" fillId="11" borderId="20" xfId="1" applyFont="1" applyFill="1" applyBorder="1" applyAlignment="1">
      <alignment horizontal="left"/>
    </xf>
    <xf numFmtId="0" fontId="5" fillId="0" borderId="19" xfId="1" applyFont="1" applyBorder="1" applyAlignment="1">
      <alignment horizontal="center" vertical="center"/>
    </xf>
    <xf numFmtId="0" fontId="5" fillId="5" borderId="41" xfId="1" applyFont="1" applyFill="1" applyBorder="1" applyAlignment="1">
      <alignment horizontal="left" vertical="center"/>
    </xf>
    <xf numFmtId="0" fontId="5" fillId="0" borderId="40" xfId="1" applyFont="1" applyBorder="1"/>
    <xf numFmtId="0" fontId="5" fillId="0" borderId="36" xfId="1" applyFont="1" applyBorder="1"/>
    <xf numFmtId="0" fontId="5" fillId="0" borderId="41" xfId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/>
    </xf>
    <xf numFmtId="0" fontId="5" fillId="0" borderId="31" xfId="1" applyFont="1" applyBorder="1" applyAlignment="1">
      <alignment horizontal="left" vertical="center"/>
    </xf>
    <xf numFmtId="0" fontId="5" fillId="0" borderId="36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 wrapText="1"/>
    </xf>
    <xf numFmtId="0" fontId="5" fillId="0" borderId="40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5" fillId="0" borderId="36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22" xfId="1" applyFont="1" applyBorder="1" applyAlignment="1">
      <alignment wrapText="1"/>
    </xf>
    <xf numFmtId="0" fontId="5" fillId="8" borderId="44" xfId="1" applyFont="1" applyFill="1" applyBorder="1" applyAlignment="1">
      <alignment horizontal="left" vertical="center"/>
    </xf>
    <xf numFmtId="0" fontId="5" fillId="8" borderId="42" xfId="1" applyFont="1" applyFill="1" applyBorder="1" applyAlignment="1">
      <alignment horizontal="left" vertical="center"/>
    </xf>
    <xf numFmtId="0" fontId="5" fillId="8" borderId="43" xfId="1" applyFont="1" applyFill="1" applyBorder="1" applyAlignment="1">
      <alignment horizontal="left" vertical="center"/>
    </xf>
    <xf numFmtId="0" fontId="34" fillId="0" borderId="41" xfId="1" applyFont="1" applyBorder="1" applyAlignment="1">
      <alignment horizontal="left" vertical="center" wrapText="1"/>
    </xf>
    <xf numFmtId="0" fontId="34" fillId="0" borderId="40" xfId="1" applyFont="1" applyBorder="1" applyAlignment="1">
      <alignment horizontal="left" vertical="center" wrapText="1"/>
    </xf>
    <xf numFmtId="0" fontId="34" fillId="0" borderId="45" xfId="1" applyFont="1" applyBorder="1" applyAlignment="1">
      <alignment horizontal="left" vertical="center" wrapText="1"/>
    </xf>
    <xf numFmtId="0" fontId="5" fillId="0" borderId="45" xfId="1" applyFont="1" applyBorder="1" applyAlignment="1">
      <alignment horizontal="left" wrapText="1"/>
    </xf>
    <xf numFmtId="0" fontId="5" fillId="0" borderId="46" xfId="1" applyFont="1" applyBorder="1" applyAlignment="1">
      <alignment horizontal="left" wrapText="1"/>
    </xf>
    <xf numFmtId="0" fontId="5" fillId="0" borderId="47" xfId="1" applyFont="1" applyBorder="1" applyAlignment="1">
      <alignment horizontal="left" wrapText="1"/>
    </xf>
    <xf numFmtId="0" fontId="34" fillId="0" borderId="46" xfId="1" applyFont="1" applyBorder="1" applyAlignment="1">
      <alignment horizontal="left" wrapText="1"/>
    </xf>
    <xf numFmtId="0" fontId="34" fillId="0" borderId="47" xfId="1" applyFont="1" applyBorder="1" applyAlignment="1">
      <alignment horizontal="left" wrapText="1"/>
    </xf>
    <xf numFmtId="0" fontId="5" fillId="0" borderId="53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34" fillId="0" borderId="51" xfId="1" applyFont="1" applyBorder="1" applyAlignment="1">
      <alignment horizontal="left" vertical="center" wrapText="1"/>
    </xf>
    <xf numFmtId="0" fontId="34" fillId="0" borderId="59" xfId="1" applyFont="1" applyBorder="1" applyAlignment="1">
      <alignment horizontal="left" vertical="center" wrapText="1"/>
    </xf>
    <xf numFmtId="0" fontId="34" fillId="0" borderId="60" xfId="1" applyFont="1" applyBorder="1" applyAlignment="1">
      <alignment horizontal="left" vertical="center" wrapText="1"/>
    </xf>
    <xf numFmtId="0" fontId="34" fillId="0" borderId="36" xfId="1" applyFont="1" applyBorder="1" applyAlignment="1">
      <alignment horizontal="left" vertical="center" wrapText="1"/>
    </xf>
    <xf numFmtId="0" fontId="5" fillId="0" borderId="61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34" fillId="0" borderId="41" xfId="1" applyFont="1" applyBorder="1" applyAlignment="1">
      <alignment horizontal="left" vertical="center"/>
    </xf>
    <xf numFmtId="0" fontId="34" fillId="0" borderId="40" xfId="1" applyFont="1" applyBorder="1" applyAlignment="1">
      <alignment horizontal="left" vertical="center"/>
    </xf>
    <xf numFmtId="0" fontId="34" fillId="0" borderId="31" xfId="1" applyFont="1" applyBorder="1" applyAlignment="1">
      <alignment horizontal="left" vertical="center"/>
    </xf>
    <xf numFmtId="0" fontId="34" fillId="0" borderId="36" xfId="1" applyFont="1" applyBorder="1" applyAlignment="1">
      <alignment horizontal="left" vertical="center"/>
    </xf>
    <xf numFmtId="0" fontId="5" fillId="0" borderId="20" xfId="1" applyFont="1" applyFill="1" applyBorder="1" applyAlignment="1">
      <alignment horizontal="left" vertical="center"/>
    </xf>
    <xf numFmtId="0" fontId="5" fillId="0" borderId="22" xfId="1" applyFont="1" applyFill="1" applyBorder="1"/>
    <xf numFmtId="0" fontId="5" fillId="0" borderId="63" xfId="1" applyFont="1" applyFill="1" applyBorder="1" applyAlignment="1">
      <alignment horizontal="left" vertical="center"/>
    </xf>
    <xf numFmtId="0" fontId="5" fillId="0" borderId="22" xfId="1" applyFont="1" applyFill="1" applyBorder="1" applyAlignment="1">
      <alignment horizontal="left" vertical="center"/>
    </xf>
    <xf numFmtId="0" fontId="5" fillId="12" borderId="31" xfId="1" applyFont="1" applyFill="1" applyBorder="1" applyAlignment="1">
      <alignment horizontal="left" vertical="center"/>
    </xf>
    <xf numFmtId="0" fontId="5" fillId="12" borderId="32" xfId="1" applyFont="1" applyFill="1" applyBorder="1" applyAlignment="1">
      <alignment horizontal="left" vertical="center"/>
    </xf>
    <xf numFmtId="0" fontId="5" fillId="12" borderId="36" xfId="1" applyFont="1" applyFill="1" applyBorder="1" applyAlignment="1">
      <alignment horizontal="left" vertical="center"/>
    </xf>
    <xf numFmtId="0" fontId="5" fillId="13" borderId="20" xfId="1" applyFont="1" applyFill="1" applyBorder="1" applyAlignment="1">
      <alignment horizontal="left" vertical="center"/>
    </xf>
    <xf numFmtId="0" fontId="5" fillId="13" borderId="21" xfId="1" applyFont="1" applyFill="1" applyBorder="1" applyAlignment="1">
      <alignment horizontal="left" vertical="center"/>
    </xf>
    <xf numFmtId="0" fontId="5" fillId="13" borderId="22" xfId="1" applyFont="1" applyFill="1" applyBorder="1" applyAlignment="1">
      <alignment horizontal="left" vertical="center"/>
    </xf>
    <xf numFmtId="0" fontId="5" fillId="2" borderId="20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5" fillId="2" borderId="22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horizontal="left" vertical="center" wrapText="1"/>
    </xf>
    <xf numFmtId="0" fontId="8" fillId="2" borderId="21" xfId="1" applyFont="1" applyFill="1" applyBorder="1" applyAlignment="1">
      <alignment horizontal="left" vertical="center" wrapText="1"/>
    </xf>
    <xf numFmtId="0" fontId="8" fillId="2" borderId="22" xfId="1" applyFont="1" applyFill="1" applyBorder="1" applyAlignment="1">
      <alignment horizontal="left" vertical="center" wrapText="1"/>
    </xf>
    <xf numFmtId="0" fontId="8" fillId="9" borderId="34" xfId="17" applyFont="1" applyFill="1" applyBorder="1" applyAlignment="1">
      <alignment horizontal="center" vertical="center" wrapText="1"/>
    </xf>
    <xf numFmtId="0" fontId="5" fillId="0" borderId="19" xfId="17" applyFont="1" applyBorder="1"/>
    <xf numFmtId="0" fontId="8" fillId="9" borderId="34" xfId="17" applyFont="1" applyFill="1" applyBorder="1" applyAlignment="1">
      <alignment horizontal="left" vertical="center" wrapText="1"/>
    </xf>
    <xf numFmtId="0" fontId="8" fillId="9" borderId="21" xfId="17" applyFont="1" applyFill="1" applyBorder="1" applyAlignment="1">
      <alignment horizontal="left" vertical="center" wrapText="1"/>
    </xf>
    <xf numFmtId="0" fontId="5" fillId="0" borderId="22" xfId="17" applyFont="1" applyBorder="1"/>
    <xf numFmtId="0" fontId="5" fillId="0" borderId="20" xfId="1" applyFont="1" applyBorder="1" applyAlignment="1">
      <alignment horizontal="center" vertical="center"/>
    </xf>
    <xf numFmtId="0" fontId="8" fillId="2" borderId="34" xfId="17" applyFont="1" applyFill="1" applyBorder="1" applyAlignment="1">
      <alignment horizontal="center" vertical="center"/>
    </xf>
    <xf numFmtId="0" fontId="26" fillId="2" borderId="45" xfId="1" applyFont="1" applyFill="1" applyBorder="1" applyAlignment="1">
      <alignment horizontal="left" vertical="center"/>
    </xf>
    <xf numFmtId="0" fontId="34" fillId="0" borderId="42" xfId="17" applyFont="1" applyAlignment="1">
      <alignment horizontal="left"/>
    </xf>
    <xf numFmtId="0" fontId="0" fillId="0" borderId="42" xfId="17" applyFont="1" applyAlignment="1"/>
    <xf numFmtId="0" fontId="44" fillId="9" borderId="20" xfId="3" applyFont="1" applyFill="1" applyBorder="1" applyAlignment="1">
      <alignment horizontal="left" vertical="center"/>
    </xf>
    <xf numFmtId="0" fontId="44" fillId="0" borderId="22" xfId="3" applyFont="1" applyBorder="1"/>
    <xf numFmtId="0" fontId="44" fillId="0" borderId="20" xfId="3" applyFont="1" applyBorder="1" applyAlignment="1">
      <alignment horizontal="left" vertical="center"/>
    </xf>
    <xf numFmtId="0" fontId="44" fillId="0" borderId="22" xfId="3" applyFont="1" applyBorder="1" applyAlignment="1">
      <alignment horizontal="left" vertical="center"/>
    </xf>
    <xf numFmtId="0" fontId="0" fillId="0" borderId="40" xfId="3" applyFont="1" applyBorder="1" applyAlignment="1">
      <alignment horizontal="left" vertical="center"/>
    </xf>
    <xf numFmtId="0" fontId="0" fillId="0" borderId="31" xfId="3" applyFont="1" applyBorder="1" applyAlignment="1">
      <alignment horizontal="left" vertical="center"/>
    </xf>
    <xf numFmtId="0" fontId="0" fillId="0" borderId="36" xfId="3" applyFont="1" applyBorder="1" applyAlignment="1">
      <alignment horizontal="left" vertical="center"/>
    </xf>
    <xf numFmtId="0" fontId="5" fillId="0" borderId="58" xfId="3" applyFont="1" applyBorder="1"/>
    <xf numFmtId="0" fontId="5" fillId="7" borderId="3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9" borderId="2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8" borderId="3" xfId="0" applyFont="1" applyFill="1" applyBorder="1" applyAlignment="1">
      <alignment horizontal="left"/>
    </xf>
    <xf numFmtId="0" fontId="5" fillId="15" borderId="2" xfId="0" applyFont="1" applyFill="1" applyBorder="1" applyAlignment="1">
      <alignment horizontal="center" vertical="center"/>
    </xf>
    <xf numFmtId="0" fontId="9" fillId="0" borderId="44" xfId="0" applyFont="1" applyBorder="1"/>
    <xf numFmtId="2" fontId="27" fillId="0" borderId="0" xfId="0" applyNumberFormat="1" applyFont="1" applyAlignment="1">
      <alignment horizontal="left" vertical="top" wrapText="1"/>
    </xf>
  </cellXfs>
  <cellStyles count="26">
    <cellStyle name="Bad" xfId="5"/>
    <cellStyle name="Bad 1" xfId="8"/>
    <cellStyle name="Bad 2" xfId="9"/>
    <cellStyle name="Bad 3" xfId="10"/>
    <cellStyle name="Bad 4" xfId="11"/>
    <cellStyle name="czerwony" xfId="6"/>
    <cellStyle name="Good 1" xfId="7"/>
    <cellStyle name="Good 3" xfId="12"/>
    <cellStyle name="Good 4" xfId="13"/>
    <cellStyle name="Good 5" xfId="14"/>
    <cellStyle name="Normalny" xfId="0" builtinId="0"/>
    <cellStyle name="Normalny 2" xfId="1"/>
    <cellStyle name="Normalny 3" xfId="2"/>
    <cellStyle name="Normalny 4" xfId="3"/>
    <cellStyle name="Normalny 4 2" xfId="24"/>
    <cellStyle name="Normalny 4 3" xfId="19"/>
    <cellStyle name="Normalny 5" xfId="4"/>
    <cellStyle name="Normalny 5 2" xfId="25"/>
    <cellStyle name="Normalny 5 3" xfId="20"/>
    <cellStyle name="Normalny 6" xfId="15"/>
    <cellStyle name="Normalny 6 2" xfId="21"/>
    <cellStyle name="Normalny 7" xfId="16"/>
    <cellStyle name="Normalny 8" xfId="17"/>
    <cellStyle name="Normalny 8 2" xfId="23"/>
    <cellStyle name="Normalny 8 3" xfId="22"/>
    <cellStyle name="Normalny 9" xfId="18"/>
  </cellStyles>
  <dxfs count="350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0"/>
  <sheetViews>
    <sheetView workbookViewId="0">
      <selection activeCell="B24" sqref="B24"/>
    </sheetView>
  </sheetViews>
  <sheetFormatPr defaultColWidth="14.44140625" defaultRowHeight="15" customHeight="1"/>
  <cols>
    <col min="1" max="1" width="8.77734375" customWidth="1"/>
    <col min="2" max="2" width="14.44140625" customWidth="1"/>
    <col min="3" max="5" width="8.77734375" customWidth="1"/>
    <col min="6" max="6" width="10.21875" customWidth="1"/>
    <col min="7" max="8" width="8.77734375" customWidth="1"/>
  </cols>
  <sheetData>
    <row r="1" spans="1:6" ht="12.75" customHeight="1">
      <c r="A1" s="1" t="s">
        <v>0</v>
      </c>
    </row>
    <row r="2" spans="1:6" ht="12.75" customHeight="1">
      <c r="A2" s="1" t="s">
        <v>2</v>
      </c>
      <c r="F2" s="3"/>
    </row>
    <row r="3" spans="1:6" ht="12.75" customHeight="1">
      <c r="A3" s="12" t="s">
        <v>13</v>
      </c>
    </row>
    <row r="4" spans="1:6" ht="12.75" customHeight="1">
      <c r="A4" s="14"/>
    </row>
    <row r="5" spans="1:6" ht="12.75" customHeight="1">
      <c r="A5" s="14"/>
    </row>
    <row r="6" spans="1:6" ht="12.75" customHeight="1">
      <c r="A6" s="16"/>
    </row>
    <row r="7" spans="1:6" ht="12.75" customHeight="1">
      <c r="A7" s="16"/>
    </row>
    <row r="8" spans="1:6" ht="12.75" customHeight="1">
      <c r="A8" s="19"/>
    </row>
    <row r="9" spans="1:6" ht="12.75" customHeight="1">
      <c r="A9" s="16"/>
    </row>
    <row r="10" spans="1:6" ht="12.75" customHeight="1">
      <c r="A10" s="16"/>
    </row>
    <row r="11" spans="1:6" ht="12.75" customHeight="1">
      <c r="A11" s="16"/>
    </row>
    <row r="12" spans="1:6" ht="24.75" customHeight="1">
      <c r="F12" s="16" t="s">
        <v>18</v>
      </c>
    </row>
    <row r="13" spans="1:6" ht="20.25" customHeight="1">
      <c r="F13" s="16" t="s">
        <v>337</v>
      </c>
    </row>
    <row r="14" spans="1:6" ht="12.75" customHeight="1">
      <c r="E14" s="15" t="s">
        <v>293</v>
      </c>
      <c r="F14" s="20"/>
    </row>
    <row r="15" spans="1:6" ht="12.75" customHeight="1">
      <c r="F15" s="20" t="s">
        <v>19</v>
      </c>
    </row>
    <row r="16" spans="1:6" ht="12.75" customHeight="1">
      <c r="F16" s="22"/>
    </row>
    <row r="17" spans="1:12" ht="12.75" customHeight="1">
      <c r="A17" s="22"/>
    </row>
    <row r="18" spans="1:12" ht="10.5" customHeight="1">
      <c r="B18" s="24"/>
      <c r="H18" s="24"/>
    </row>
    <row r="19" spans="1:12" ht="18" customHeight="1">
      <c r="B19" s="24" t="s">
        <v>20</v>
      </c>
    </row>
    <row r="20" spans="1:12" ht="15.75" customHeight="1">
      <c r="B20" s="26" t="s">
        <v>21</v>
      </c>
    </row>
    <row r="21" spans="1:12" ht="12.75" customHeight="1">
      <c r="A21" s="28"/>
    </row>
    <row r="22" spans="1:12" ht="12.75" customHeight="1">
      <c r="A22" s="28"/>
    </row>
    <row r="23" spans="1:12" ht="12.75" customHeight="1">
      <c r="A23" s="30"/>
    </row>
    <row r="24" spans="1:12" ht="12.75" customHeight="1">
      <c r="A24" s="31"/>
      <c r="B24" s="563" t="s">
        <v>329</v>
      </c>
      <c r="C24" s="32"/>
      <c r="D24" s="32"/>
    </row>
    <row r="25" spans="1:12" ht="12.75" customHeight="1">
      <c r="A25" s="33"/>
      <c r="B25" s="556" t="s">
        <v>330</v>
      </c>
    </row>
    <row r="26" spans="1:12" ht="12.75" customHeight="1">
      <c r="A26" s="192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</row>
    <row r="27" spans="1:12" ht="12.75" customHeight="1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</row>
    <row r="28" spans="1:12" ht="12.75" customHeight="1">
      <c r="A28" s="34"/>
    </row>
    <row r="29" spans="1:12" ht="12.75" customHeight="1">
      <c r="A29" s="31"/>
    </row>
    <row r="30" spans="1:12" ht="12.75" customHeight="1">
      <c r="A30" s="33"/>
    </row>
    <row r="31" spans="1:12" ht="12.75" customHeight="1">
      <c r="A31" s="35"/>
    </row>
    <row r="32" spans="1:12" ht="12.75" customHeight="1">
      <c r="A32" s="34"/>
    </row>
    <row r="33" spans="1:8" ht="12.75" customHeight="1">
      <c r="A33" s="36"/>
    </row>
    <row r="34" spans="1:8" ht="12.75" customHeight="1"/>
    <row r="35" spans="1:8" ht="12.75" customHeight="1"/>
    <row r="36" spans="1:8" ht="12.75" customHeight="1"/>
    <row r="37" spans="1:8" ht="12.75" customHeight="1"/>
    <row r="38" spans="1:8" ht="12.75" customHeight="1"/>
    <row r="39" spans="1:8" ht="12.75" customHeight="1">
      <c r="H39" s="36" t="s">
        <v>41</v>
      </c>
    </row>
    <row r="40" spans="1:8" ht="12.75" customHeight="1">
      <c r="H40" s="36"/>
    </row>
    <row r="41" spans="1:8" ht="12.75" customHeight="1">
      <c r="H41" s="36"/>
    </row>
    <row r="42" spans="1:8" ht="12.75" customHeight="1">
      <c r="H42" s="36"/>
    </row>
    <row r="43" spans="1:8" ht="12.75" customHeight="1">
      <c r="H43" s="36"/>
    </row>
    <row r="44" spans="1:8" ht="12.75" customHeight="1">
      <c r="H44" s="36"/>
    </row>
    <row r="45" spans="1:8" ht="12.75" customHeight="1">
      <c r="H45" s="20" t="s">
        <v>42</v>
      </c>
    </row>
    <row r="46" spans="1:8" ht="12.75" customHeight="1">
      <c r="H46" s="37" t="s">
        <v>43</v>
      </c>
    </row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6"/>
  <sheetViews>
    <sheetView zoomScale="70" zoomScaleNormal="70" workbookViewId="0">
      <pane ySplit="11" topLeftCell="A33" activePane="bottomLeft" state="frozen"/>
      <selection pane="bottomLeft" activeCell="C51" sqref="C51:D51"/>
    </sheetView>
  </sheetViews>
  <sheetFormatPr defaultColWidth="14.44140625" defaultRowHeight="15" customHeight="1"/>
  <cols>
    <col min="1" max="1" width="21.44140625" style="203" customWidth="1"/>
    <col min="2" max="2" width="3.44140625" style="203" customWidth="1"/>
    <col min="3" max="3" width="31.5546875" style="203" customWidth="1"/>
    <col min="4" max="4" width="9" style="203" customWidth="1"/>
    <col min="5" max="5" width="11.44140625" style="203" customWidth="1"/>
    <col min="6" max="9" width="5.77734375" style="203" customWidth="1"/>
    <col min="10" max="10" width="5.44140625" style="203" customWidth="1"/>
    <col min="11" max="11" width="6.21875" style="203" customWidth="1"/>
    <col min="12" max="15" width="5.77734375" style="203" customWidth="1"/>
    <col min="16" max="16" width="20.21875" style="203" customWidth="1"/>
    <col min="17" max="17" width="5.5546875" style="203" customWidth="1"/>
    <col min="18" max="19" width="9.21875" style="203" customWidth="1"/>
    <col min="20" max="20" width="19.44140625" style="203" customWidth="1"/>
    <col min="21" max="22" width="14.21875" style="203" customWidth="1"/>
    <col min="23" max="23" width="15.77734375" style="203" customWidth="1"/>
    <col min="24" max="24" width="40.21875" style="203" customWidth="1"/>
    <col min="25" max="25" width="24.5546875" style="203" customWidth="1"/>
    <col min="26" max="26" width="8.77734375" style="203" customWidth="1"/>
    <col min="27" max="16384" width="14.44140625" style="203"/>
  </cols>
  <sheetData>
    <row r="1" spans="1:26" ht="27.75" customHeight="1">
      <c r="A1" s="201"/>
      <c r="B1" s="202" t="s">
        <v>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</row>
    <row r="2" spans="1:26" ht="12.75" customHeight="1">
      <c r="A2" s="201"/>
      <c r="B2" s="784" t="s">
        <v>215</v>
      </c>
      <c r="C2" s="785"/>
      <c r="D2" s="785"/>
      <c r="E2" s="785"/>
      <c r="F2" s="201"/>
      <c r="G2" s="201"/>
      <c r="H2" s="201"/>
      <c r="I2" s="201"/>
      <c r="J2" s="201"/>
      <c r="K2" s="201"/>
      <c r="L2" s="204"/>
      <c r="M2" s="204"/>
      <c r="N2" s="204"/>
      <c r="O2" s="204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</row>
    <row r="3" spans="1:26" ht="12.75" customHeight="1">
      <c r="A3" s="201"/>
      <c r="B3" s="205" t="s">
        <v>15</v>
      </c>
      <c r="C3" s="201"/>
      <c r="D3" s="201"/>
      <c r="E3" s="201"/>
      <c r="F3" s="201"/>
      <c r="G3" s="201"/>
      <c r="H3" s="201"/>
      <c r="I3" s="201"/>
      <c r="J3" s="201"/>
      <c r="K3" s="201"/>
      <c r="L3" s="206"/>
      <c r="M3" s="206"/>
      <c r="N3" s="206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1:26" ht="12.75" customHeight="1">
      <c r="A4" s="201"/>
      <c r="B4" s="205" t="s">
        <v>16</v>
      </c>
      <c r="C4" s="201"/>
      <c r="D4" s="201"/>
      <c r="E4" s="201"/>
      <c r="F4" s="201"/>
      <c r="G4" s="201"/>
      <c r="H4" s="201"/>
      <c r="I4" s="201"/>
      <c r="J4" s="201"/>
      <c r="K4" s="201"/>
      <c r="L4" s="206"/>
      <c r="M4" s="206"/>
      <c r="N4" s="206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</row>
    <row r="5" spans="1:26" ht="12.75" customHeight="1">
      <c r="A5" s="201"/>
      <c r="B5" s="205" t="s">
        <v>17</v>
      </c>
      <c r="C5" s="201"/>
      <c r="D5" s="204" t="str">
        <f>IF($C$30=0," ",$C$30)</f>
        <v>język obcy nowożytny</v>
      </c>
      <c r="E5" s="201"/>
      <c r="F5" s="201"/>
      <c r="G5" s="201"/>
      <c r="H5" s="204" t="str">
        <f>IF(C31=0," ",C31)</f>
        <v>matematyka</v>
      </c>
      <c r="I5" s="201"/>
      <c r="J5" s="201"/>
      <c r="K5" s="201"/>
      <c r="L5" s="206"/>
      <c r="M5" s="206"/>
      <c r="N5" s="206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1:26" ht="12.75" customHeight="1">
      <c r="A6" s="201"/>
      <c r="B6" s="205" t="s">
        <v>22</v>
      </c>
      <c r="C6" s="201"/>
      <c r="D6" s="204"/>
      <c r="E6" s="201"/>
      <c r="F6" s="201"/>
      <c r="G6" s="201"/>
      <c r="H6" s="204"/>
      <c r="I6" s="201"/>
      <c r="J6" s="201"/>
      <c r="K6" s="201"/>
      <c r="L6" s="206"/>
      <c r="M6" s="206"/>
      <c r="N6" s="206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1:26" ht="12.75" customHeight="1">
      <c r="A7" s="201"/>
      <c r="B7" s="205"/>
      <c r="C7" s="207" t="s">
        <v>216</v>
      </c>
      <c r="D7" s="208" t="s">
        <v>217</v>
      </c>
      <c r="E7" s="201"/>
      <c r="F7" s="201"/>
      <c r="G7" s="201"/>
      <c r="H7" s="204"/>
      <c r="I7" s="201"/>
      <c r="J7" s="201"/>
      <c r="K7" s="201"/>
      <c r="L7" s="206"/>
      <c r="M7" s="206"/>
      <c r="N7" s="206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2.75" customHeight="1">
      <c r="A8" s="201"/>
      <c r="B8" s="205"/>
      <c r="C8" s="207" t="s">
        <v>218</v>
      </c>
      <c r="D8" s="208" t="s">
        <v>219</v>
      </c>
      <c r="E8" s="201"/>
      <c r="F8" s="201"/>
      <c r="G8" s="201"/>
      <c r="H8" s="204"/>
      <c r="I8" s="201"/>
      <c r="J8" s="201"/>
      <c r="K8" s="201"/>
      <c r="L8" s="206"/>
      <c r="M8" s="206"/>
      <c r="N8" s="206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12.75" customHeight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</row>
    <row r="10" spans="1:26" ht="24.75" customHeight="1">
      <c r="A10" s="201"/>
      <c r="B10" s="565" t="s">
        <v>4</v>
      </c>
      <c r="C10" s="589" t="s">
        <v>5</v>
      </c>
      <c r="D10" s="209"/>
      <c r="E10" s="590"/>
      <c r="F10" s="569" t="s">
        <v>6</v>
      </c>
      <c r="G10" s="570"/>
      <c r="H10" s="570"/>
      <c r="I10" s="570"/>
      <c r="J10" s="570"/>
      <c r="K10" s="570"/>
      <c r="L10" s="570"/>
      <c r="M10" s="570"/>
      <c r="N10" s="570"/>
      <c r="O10" s="568"/>
      <c r="P10" s="571" t="s">
        <v>44</v>
      </c>
      <c r="Q10" s="210"/>
      <c r="R10" s="201"/>
      <c r="S10" s="201"/>
      <c r="T10" s="201"/>
      <c r="U10" s="201"/>
      <c r="V10" s="201"/>
      <c r="W10" s="201"/>
      <c r="X10" s="572" t="s">
        <v>7</v>
      </c>
      <c r="Y10" s="568"/>
      <c r="Z10" s="201"/>
    </row>
    <row r="11" spans="1:26" ht="25.5" customHeight="1">
      <c r="A11" s="201"/>
      <c r="B11" s="566"/>
      <c r="C11" s="575"/>
      <c r="D11" s="211"/>
      <c r="E11" s="591"/>
      <c r="F11" s="569" t="s">
        <v>8</v>
      </c>
      <c r="G11" s="568"/>
      <c r="H11" s="569" t="s">
        <v>9</v>
      </c>
      <c r="I11" s="568"/>
      <c r="J11" s="569" t="s">
        <v>10</v>
      </c>
      <c r="K11" s="568"/>
      <c r="L11" s="569" t="s">
        <v>11</v>
      </c>
      <c r="M11" s="568"/>
      <c r="N11" s="577" t="s">
        <v>45</v>
      </c>
      <c r="O11" s="568"/>
      <c r="P11" s="566"/>
      <c r="Q11" s="210"/>
      <c r="R11" s="201"/>
      <c r="S11" s="572" t="s">
        <v>46</v>
      </c>
      <c r="T11" s="570"/>
      <c r="U11" s="570"/>
      <c r="V11" s="568"/>
      <c r="W11" s="201"/>
      <c r="X11" s="212" t="s">
        <v>47</v>
      </c>
      <c r="Y11" s="213" t="s">
        <v>48</v>
      </c>
      <c r="Z11" s="201"/>
    </row>
    <row r="12" spans="1:26" ht="12.75" customHeight="1">
      <c r="A12" s="214"/>
      <c r="B12" s="215">
        <v>1</v>
      </c>
      <c r="C12" s="216" t="s">
        <v>14</v>
      </c>
      <c r="D12" s="217"/>
      <c r="E12" s="218" t="str">
        <f>IF(C29="język obcy nowożytny","R","P")</f>
        <v>P</v>
      </c>
      <c r="F12" s="219">
        <v>3</v>
      </c>
      <c r="G12" s="219">
        <v>3</v>
      </c>
      <c r="H12" s="219">
        <v>3</v>
      </c>
      <c r="I12" s="219">
        <v>3</v>
      </c>
      <c r="J12" s="219">
        <v>3</v>
      </c>
      <c r="K12" s="219">
        <v>3</v>
      </c>
      <c r="L12" s="219">
        <v>3</v>
      </c>
      <c r="M12" s="219">
        <v>3</v>
      </c>
      <c r="N12" s="219">
        <v>4</v>
      </c>
      <c r="O12" s="219">
        <v>4</v>
      </c>
      <c r="P12" s="220">
        <f t="shared" ref="P12:P28" si="0">SUM(F12:O12)/2</f>
        <v>16</v>
      </c>
      <c r="Q12" s="221"/>
      <c r="R12" s="201"/>
      <c r="S12" s="222"/>
      <c r="T12" s="222" t="s">
        <v>50</v>
      </c>
      <c r="U12" s="222" t="s">
        <v>51</v>
      </c>
      <c r="V12" s="222" t="s">
        <v>52</v>
      </c>
      <c r="W12" s="201"/>
      <c r="X12" s="222"/>
      <c r="Y12" s="222"/>
      <c r="Z12" s="201"/>
    </row>
    <row r="13" spans="1:26" ht="12.75" customHeight="1">
      <c r="A13" s="214"/>
      <c r="B13" s="215">
        <v>2</v>
      </c>
      <c r="C13" s="216" t="s">
        <v>24</v>
      </c>
      <c r="D13" s="223" t="s">
        <v>53</v>
      </c>
      <c r="E13" s="218" t="str">
        <f>IF(C30="język obcy nowożytny","R","P")</f>
        <v>R</v>
      </c>
      <c r="F13" s="219">
        <v>2</v>
      </c>
      <c r="G13" s="219">
        <v>2</v>
      </c>
      <c r="H13" s="219">
        <v>2</v>
      </c>
      <c r="I13" s="219">
        <v>2</v>
      </c>
      <c r="J13" s="219">
        <v>2</v>
      </c>
      <c r="K13" s="219">
        <v>2</v>
      </c>
      <c r="L13" s="219">
        <v>3</v>
      </c>
      <c r="M13" s="219">
        <v>3</v>
      </c>
      <c r="N13" s="219">
        <v>3</v>
      </c>
      <c r="O13" s="219">
        <v>3</v>
      </c>
      <c r="P13" s="220">
        <f t="shared" si="0"/>
        <v>12</v>
      </c>
      <c r="Q13" s="578">
        <f>SUM(P13:P14)</f>
        <v>20</v>
      </c>
      <c r="R13" s="201"/>
      <c r="S13" s="222" t="s">
        <v>55</v>
      </c>
      <c r="T13" s="224" t="s">
        <v>216</v>
      </c>
      <c r="U13" s="225">
        <v>650</v>
      </c>
      <c r="V13" s="225">
        <f>SUMIF($E$33:$E$49,$T13,$R$33:$R$49)+SUMIF($E$51:$E$55,$T13,$R$51:$R$55)</f>
        <v>915</v>
      </c>
      <c r="W13" s="201"/>
      <c r="X13" s="222" t="s">
        <v>14</v>
      </c>
      <c r="Y13" s="222" t="s">
        <v>24</v>
      </c>
      <c r="Z13" s="201"/>
    </row>
    <row r="14" spans="1:26" ht="12.75" customHeight="1">
      <c r="A14" s="214"/>
      <c r="B14" s="215">
        <v>3</v>
      </c>
      <c r="C14" s="216" t="s">
        <v>56</v>
      </c>
      <c r="D14" s="223" t="s">
        <v>69</v>
      </c>
      <c r="E14" s="218" t="s">
        <v>49</v>
      </c>
      <c r="F14" s="219">
        <v>2</v>
      </c>
      <c r="G14" s="219">
        <v>2</v>
      </c>
      <c r="H14" s="219">
        <v>2</v>
      </c>
      <c r="I14" s="219">
        <v>2</v>
      </c>
      <c r="J14" s="219">
        <v>2</v>
      </c>
      <c r="K14" s="219">
        <v>2</v>
      </c>
      <c r="L14" s="219">
        <v>1</v>
      </c>
      <c r="M14" s="219">
        <v>1</v>
      </c>
      <c r="N14" s="219">
        <v>1</v>
      </c>
      <c r="O14" s="219">
        <v>1</v>
      </c>
      <c r="P14" s="220">
        <f t="shared" si="0"/>
        <v>8</v>
      </c>
      <c r="Q14" s="566"/>
      <c r="R14" s="201"/>
      <c r="S14" s="222" t="s">
        <v>58</v>
      </c>
      <c r="T14" s="224" t="s">
        <v>218</v>
      </c>
      <c r="U14" s="225">
        <v>450</v>
      </c>
      <c r="V14" s="225">
        <f ca="1">SUMIF($E$33:$E$49,$T14,$R$33:$R$49)+SUMIF($E$51:$E$57,$T14,$R$51:$R$55)</f>
        <v>660</v>
      </c>
      <c r="W14" s="201"/>
      <c r="X14" s="222" t="s">
        <v>29</v>
      </c>
      <c r="Y14" s="222" t="s">
        <v>26</v>
      </c>
      <c r="Z14" s="201"/>
    </row>
    <row r="15" spans="1:26" ht="12.75" customHeight="1">
      <c r="A15" s="214"/>
      <c r="B15" s="215">
        <v>4</v>
      </c>
      <c r="C15" s="579" t="s">
        <v>315</v>
      </c>
      <c r="D15" s="580"/>
      <c r="E15" s="581"/>
      <c r="F15" s="219">
        <v>1</v>
      </c>
      <c r="G15" s="219">
        <v>1</v>
      </c>
      <c r="H15" s="219"/>
      <c r="I15" s="219"/>
      <c r="J15" s="219"/>
      <c r="K15" s="219"/>
      <c r="L15" s="219"/>
      <c r="M15" s="219"/>
      <c r="N15" s="219"/>
      <c r="O15" s="219"/>
      <c r="P15" s="220">
        <f t="shared" si="0"/>
        <v>1</v>
      </c>
      <c r="Q15" s="221"/>
      <c r="R15" s="201"/>
      <c r="S15" s="552" t="s">
        <v>146</v>
      </c>
      <c r="T15" s="553" t="s">
        <v>328</v>
      </c>
      <c r="U15" s="552"/>
      <c r="V15" s="226"/>
      <c r="W15" s="201"/>
      <c r="X15" s="222" t="s">
        <v>30</v>
      </c>
      <c r="Y15" s="222" t="s">
        <v>31</v>
      </c>
      <c r="Z15" s="201"/>
    </row>
    <row r="16" spans="1:26" ht="12.75" customHeight="1">
      <c r="A16" s="214"/>
      <c r="B16" s="215">
        <v>5</v>
      </c>
      <c r="C16" s="216" t="s">
        <v>26</v>
      </c>
      <c r="D16" s="217"/>
      <c r="E16" s="218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20">
        <f t="shared" si="0"/>
        <v>7</v>
      </c>
      <c r="Q16" s="221"/>
      <c r="R16" s="201"/>
      <c r="S16" s="201"/>
      <c r="T16" s="204"/>
      <c r="U16" s="221"/>
      <c r="V16" s="221"/>
      <c r="W16" s="201"/>
      <c r="X16" s="222" t="s">
        <v>33</v>
      </c>
      <c r="Y16" s="222" t="s">
        <v>34</v>
      </c>
      <c r="Z16" s="201"/>
    </row>
    <row r="17" spans="1:26" ht="12.75" customHeight="1">
      <c r="A17" s="214"/>
      <c r="B17" s="215">
        <v>6</v>
      </c>
      <c r="C17" s="216" t="s">
        <v>294</v>
      </c>
      <c r="D17" s="227"/>
      <c r="E17" s="218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220">
        <f t="shared" si="0"/>
        <v>3</v>
      </c>
      <c r="Q17" s="221"/>
      <c r="R17" s="201"/>
      <c r="S17" s="201"/>
      <c r="T17" s="201"/>
      <c r="U17" s="201"/>
      <c r="V17" s="201"/>
      <c r="W17" s="201"/>
      <c r="X17" s="222" t="s">
        <v>35</v>
      </c>
      <c r="Y17" s="222" t="s">
        <v>36</v>
      </c>
      <c r="Z17" s="201"/>
    </row>
    <row r="18" spans="1:26" ht="12.75" customHeight="1">
      <c r="A18" s="214"/>
      <c r="B18" s="215">
        <v>7</v>
      </c>
      <c r="C18" s="582" t="s">
        <v>32</v>
      </c>
      <c r="D18" s="570"/>
      <c r="E18" s="568"/>
      <c r="F18" s="219"/>
      <c r="G18" s="219"/>
      <c r="H18" s="219">
        <v>1</v>
      </c>
      <c r="I18" s="219">
        <v>1</v>
      </c>
      <c r="J18" s="219">
        <v>1</v>
      </c>
      <c r="K18" s="219">
        <v>1</v>
      </c>
      <c r="L18" s="219"/>
      <c r="M18" s="219"/>
      <c r="N18" s="219"/>
      <c r="O18" s="219"/>
      <c r="P18" s="220">
        <f t="shared" si="0"/>
        <v>2</v>
      </c>
      <c r="Q18" s="221"/>
      <c r="R18" s="201"/>
      <c r="S18" s="201"/>
      <c r="T18" s="201"/>
      <c r="U18" s="201"/>
      <c r="V18" s="201"/>
      <c r="W18" s="201"/>
      <c r="X18" s="222" t="s">
        <v>37</v>
      </c>
      <c r="Y18" s="222" t="s">
        <v>38</v>
      </c>
      <c r="Z18" s="201"/>
    </row>
    <row r="19" spans="1:26" ht="12.75" customHeight="1">
      <c r="A19" s="214"/>
      <c r="B19" s="215">
        <v>8</v>
      </c>
      <c r="C19" s="216" t="s">
        <v>31</v>
      </c>
      <c r="D19" s="217"/>
      <c r="E19" s="218" t="str">
        <f t="shared" ref="E19:E24" si="1">IF(OR($C$30=C19,$C$31=C19),"R","P")</f>
        <v>P</v>
      </c>
      <c r="F19" s="225">
        <v>1</v>
      </c>
      <c r="G19" s="225">
        <v>1</v>
      </c>
      <c r="H19" s="225">
        <v>1</v>
      </c>
      <c r="I19" s="225">
        <v>1</v>
      </c>
      <c r="J19" s="225">
        <v>1</v>
      </c>
      <c r="K19" s="225">
        <v>1</v>
      </c>
      <c r="L19" s="225">
        <v>1</v>
      </c>
      <c r="M19" s="225">
        <v>1</v>
      </c>
      <c r="N19" s="219"/>
      <c r="O19" s="219"/>
      <c r="P19" s="220">
        <f t="shared" si="0"/>
        <v>4</v>
      </c>
      <c r="Q19" s="578">
        <f>SUM(P19:P22)</f>
        <v>16</v>
      </c>
      <c r="R19" s="201"/>
      <c r="S19" s="201"/>
      <c r="T19" s="201"/>
      <c r="U19" s="201"/>
      <c r="V19" s="201"/>
      <c r="W19" s="201"/>
      <c r="X19" s="222"/>
      <c r="Y19" s="222" t="s">
        <v>39</v>
      </c>
      <c r="Z19" s="201"/>
    </row>
    <row r="20" spans="1:26" ht="12.75" customHeight="1">
      <c r="A20" s="214"/>
      <c r="B20" s="215">
        <v>9</v>
      </c>
      <c r="C20" s="216" t="s">
        <v>34</v>
      </c>
      <c r="D20" s="217"/>
      <c r="E20" s="218" t="str">
        <f t="shared" si="1"/>
        <v>P</v>
      </c>
      <c r="F20" s="225">
        <v>1</v>
      </c>
      <c r="G20" s="225">
        <v>1</v>
      </c>
      <c r="H20" s="225">
        <v>1</v>
      </c>
      <c r="I20" s="225">
        <v>1</v>
      </c>
      <c r="J20" s="225">
        <v>1</v>
      </c>
      <c r="K20" s="225">
        <v>1</v>
      </c>
      <c r="L20" s="225">
        <v>1</v>
      </c>
      <c r="M20" s="225">
        <v>1</v>
      </c>
      <c r="N20" s="219"/>
      <c r="O20" s="219"/>
      <c r="P20" s="220">
        <f t="shared" si="0"/>
        <v>4</v>
      </c>
      <c r="Q20" s="583"/>
      <c r="R20" s="201"/>
      <c r="S20" s="201" t="s">
        <v>65</v>
      </c>
      <c r="T20" s="201"/>
      <c r="U20" s="201"/>
      <c r="V20" s="201"/>
      <c r="W20" s="201"/>
      <c r="X20" s="222"/>
      <c r="Y20" s="222" t="s">
        <v>40</v>
      </c>
      <c r="Z20" s="201"/>
    </row>
    <row r="21" spans="1:26" ht="12.75" customHeight="1">
      <c r="A21" s="214"/>
      <c r="B21" s="215">
        <v>10</v>
      </c>
      <c r="C21" s="216" t="s">
        <v>36</v>
      </c>
      <c r="D21" s="217"/>
      <c r="E21" s="218" t="str">
        <f t="shared" si="1"/>
        <v>P</v>
      </c>
      <c r="F21" s="225">
        <v>1</v>
      </c>
      <c r="G21" s="225">
        <v>1</v>
      </c>
      <c r="H21" s="225">
        <v>1</v>
      </c>
      <c r="I21" s="225">
        <v>1</v>
      </c>
      <c r="J21" s="225">
        <v>1</v>
      </c>
      <c r="K21" s="225">
        <v>1</v>
      </c>
      <c r="L21" s="225">
        <v>1</v>
      </c>
      <c r="M21" s="225">
        <v>1</v>
      </c>
      <c r="N21" s="219"/>
      <c r="O21" s="219"/>
      <c r="P21" s="220">
        <f t="shared" si="0"/>
        <v>4</v>
      </c>
      <c r="Q21" s="583"/>
      <c r="R21" s="201"/>
      <c r="S21" s="201"/>
      <c r="T21" s="204" t="s">
        <v>66</v>
      </c>
      <c r="U21" s="201" t="s">
        <v>67</v>
      </c>
      <c r="V21" s="201"/>
      <c r="W21" s="201"/>
      <c r="X21" s="201"/>
      <c r="Y21" s="201"/>
      <c r="Z21" s="201"/>
    </row>
    <row r="22" spans="1:26" ht="12.75" customHeight="1">
      <c r="A22" s="214"/>
      <c r="B22" s="215">
        <v>11</v>
      </c>
      <c r="C22" s="216" t="s">
        <v>38</v>
      </c>
      <c r="D22" s="217"/>
      <c r="E22" s="218" t="str">
        <f t="shared" si="1"/>
        <v>P</v>
      </c>
      <c r="F22" s="225">
        <v>1</v>
      </c>
      <c r="G22" s="225">
        <v>1</v>
      </c>
      <c r="H22" s="225">
        <v>1</v>
      </c>
      <c r="I22" s="225">
        <v>1</v>
      </c>
      <c r="J22" s="225">
        <v>1</v>
      </c>
      <c r="K22" s="225">
        <v>1</v>
      </c>
      <c r="L22" s="225">
        <v>1</v>
      </c>
      <c r="M22" s="225">
        <v>1</v>
      </c>
      <c r="N22" s="219"/>
      <c r="O22" s="219"/>
      <c r="P22" s="220">
        <f t="shared" si="0"/>
        <v>4</v>
      </c>
      <c r="Q22" s="566"/>
      <c r="R22" s="201"/>
      <c r="S22" s="201"/>
      <c r="T22" s="204" t="s">
        <v>53</v>
      </c>
      <c r="U22" s="201" t="s">
        <v>68</v>
      </c>
      <c r="V22" s="201"/>
      <c r="W22" s="201"/>
      <c r="X22" s="201"/>
      <c r="Y22" s="201"/>
      <c r="Z22" s="201"/>
    </row>
    <row r="23" spans="1:26" ht="12.75" customHeight="1">
      <c r="A23" s="214"/>
      <c r="B23" s="215">
        <v>12</v>
      </c>
      <c r="C23" s="216" t="s">
        <v>39</v>
      </c>
      <c r="D23" s="227"/>
      <c r="E23" s="218" t="str">
        <f t="shared" si="1"/>
        <v>R</v>
      </c>
      <c r="F23" s="219">
        <v>2</v>
      </c>
      <c r="G23" s="219">
        <v>2</v>
      </c>
      <c r="H23" s="219">
        <v>2</v>
      </c>
      <c r="I23" s="219">
        <v>2</v>
      </c>
      <c r="J23" s="219">
        <v>3</v>
      </c>
      <c r="K23" s="219">
        <v>3</v>
      </c>
      <c r="L23" s="219">
        <v>3</v>
      </c>
      <c r="M23" s="219">
        <v>3</v>
      </c>
      <c r="N23" s="219">
        <v>4</v>
      </c>
      <c r="O23" s="219">
        <v>4</v>
      </c>
      <c r="P23" s="220">
        <f t="shared" si="0"/>
        <v>14</v>
      </c>
      <c r="Q23" s="221"/>
      <c r="R23" s="201"/>
      <c r="S23" s="201"/>
      <c r="T23" s="204" t="s">
        <v>213</v>
      </c>
      <c r="U23" s="201" t="s">
        <v>70</v>
      </c>
      <c r="V23" s="201"/>
      <c r="W23" s="201"/>
      <c r="X23" s="201"/>
      <c r="Y23" s="201"/>
      <c r="Z23" s="201"/>
    </row>
    <row r="24" spans="1:26" ht="12.75" customHeight="1">
      <c r="A24" s="214"/>
      <c r="B24" s="215">
        <v>13</v>
      </c>
      <c r="C24" s="582" t="s">
        <v>40</v>
      </c>
      <c r="D24" s="570"/>
      <c r="E24" s="218" t="str">
        <f t="shared" si="1"/>
        <v>P</v>
      </c>
      <c r="F24" s="219">
        <v>1</v>
      </c>
      <c r="G24" s="219">
        <v>1</v>
      </c>
      <c r="H24" s="219">
        <v>1</v>
      </c>
      <c r="I24" s="219">
        <v>1</v>
      </c>
      <c r="J24" s="219">
        <v>1</v>
      </c>
      <c r="K24" s="219">
        <v>1</v>
      </c>
      <c r="L24" s="219"/>
      <c r="M24" s="219"/>
      <c r="N24" s="219"/>
      <c r="O24" s="219"/>
      <c r="P24" s="220">
        <f t="shared" si="0"/>
        <v>3</v>
      </c>
      <c r="Q24" s="221"/>
      <c r="R24" s="201"/>
      <c r="S24" s="201"/>
      <c r="T24" s="204" t="s">
        <v>214</v>
      </c>
      <c r="U24" s="201" t="s">
        <v>71</v>
      </c>
      <c r="V24" s="201"/>
      <c r="W24" s="201"/>
      <c r="X24" s="201"/>
      <c r="Y24" s="201"/>
      <c r="Z24" s="201"/>
    </row>
    <row r="25" spans="1:26" ht="12.75" customHeight="1">
      <c r="A25" s="214"/>
      <c r="B25" s="215">
        <v>14</v>
      </c>
      <c r="C25" s="216" t="s">
        <v>72</v>
      </c>
      <c r="D25" s="227"/>
      <c r="E25" s="218"/>
      <c r="F25" s="219">
        <v>3</v>
      </c>
      <c r="G25" s="219">
        <v>3</v>
      </c>
      <c r="H25" s="219">
        <v>3</v>
      </c>
      <c r="I25" s="219">
        <v>3</v>
      </c>
      <c r="J25" s="219">
        <v>3</v>
      </c>
      <c r="K25" s="219">
        <v>3</v>
      </c>
      <c r="L25" s="219">
        <v>3</v>
      </c>
      <c r="M25" s="219">
        <v>3</v>
      </c>
      <c r="N25" s="219">
        <v>3</v>
      </c>
      <c r="O25" s="219">
        <v>3</v>
      </c>
      <c r="P25" s="220">
        <f t="shared" si="0"/>
        <v>15</v>
      </c>
      <c r="Q25" s="221"/>
      <c r="R25" s="201"/>
      <c r="S25" s="201"/>
      <c r="T25" s="201"/>
      <c r="U25" s="201"/>
      <c r="V25" s="201"/>
      <c r="W25" s="201"/>
      <c r="X25" s="201"/>
      <c r="Y25" s="201"/>
      <c r="Z25" s="201"/>
    </row>
    <row r="26" spans="1:26" ht="12.75" customHeight="1">
      <c r="A26" s="214"/>
      <c r="B26" s="215">
        <v>15</v>
      </c>
      <c r="C26" s="216" t="s">
        <v>73</v>
      </c>
      <c r="D26" s="227"/>
      <c r="E26" s="218"/>
      <c r="F26" s="219">
        <v>1</v>
      </c>
      <c r="G26" s="219">
        <v>1</v>
      </c>
      <c r="H26" s="219"/>
      <c r="I26" s="219"/>
      <c r="J26" s="219"/>
      <c r="K26" s="219"/>
      <c r="L26" s="219"/>
      <c r="M26" s="219"/>
      <c r="N26" s="219"/>
      <c r="O26" s="219"/>
      <c r="P26" s="220">
        <f t="shared" si="0"/>
        <v>1</v>
      </c>
      <c r="Q26" s="221"/>
      <c r="R26" s="201"/>
      <c r="S26" s="201"/>
      <c r="T26" s="201"/>
      <c r="U26" s="201"/>
      <c r="V26" s="201"/>
      <c r="W26" s="201"/>
      <c r="X26" s="201"/>
      <c r="Y26" s="201"/>
      <c r="Z26" s="201"/>
    </row>
    <row r="27" spans="1:26" ht="12.75" customHeight="1">
      <c r="A27" s="214"/>
      <c r="B27" s="215">
        <v>16</v>
      </c>
      <c r="C27" s="216" t="s">
        <v>74</v>
      </c>
      <c r="D27" s="227"/>
      <c r="E27" s="218"/>
      <c r="F27" s="219">
        <v>1</v>
      </c>
      <c r="G27" s="219">
        <v>1</v>
      </c>
      <c r="H27" s="219">
        <v>1</v>
      </c>
      <c r="I27" s="219">
        <v>1</v>
      </c>
      <c r="J27" s="219">
        <v>1</v>
      </c>
      <c r="K27" s="219">
        <v>1</v>
      </c>
      <c r="L27" s="219">
        <v>1</v>
      </c>
      <c r="M27" s="219">
        <v>1</v>
      </c>
      <c r="N27" s="219">
        <v>1</v>
      </c>
      <c r="O27" s="219">
        <v>1</v>
      </c>
      <c r="P27" s="220">
        <f t="shared" si="0"/>
        <v>5</v>
      </c>
      <c r="Q27" s="221"/>
      <c r="R27" s="201"/>
      <c r="S27" s="201"/>
      <c r="T27" s="201"/>
      <c r="U27" s="201"/>
      <c r="V27" s="201"/>
      <c r="W27" s="201"/>
      <c r="X27" s="201"/>
      <c r="Y27" s="201"/>
      <c r="Z27" s="201"/>
    </row>
    <row r="28" spans="1:26" ht="28.5" customHeight="1">
      <c r="A28" s="201"/>
      <c r="B28" s="584" t="s">
        <v>75</v>
      </c>
      <c r="C28" s="585"/>
      <c r="D28" s="585"/>
      <c r="E28" s="586"/>
      <c r="F28" s="228">
        <f t="shared" ref="F28:O28" si="2">SUM(F12:F27)</f>
        <v>23</v>
      </c>
      <c r="G28" s="228">
        <f t="shared" si="2"/>
        <v>23</v>
      </c>
      <c r="H28" s="228">
        <f t="shared" si="2"/>
        <v>22</v>
      </c>
      <c r="I28" s="228">
        <f t="shared" si="2"/>
        <v>22</v>
      </c>
      <c r="J28" s="228">
        <f t="shared" si="2"/>
        <v>22</v>
      </c>
      <c r="K28" s="228">
        <f t="shared" si="2"/>
        <v>22</v>
      </c>
      <c r="L28" s="228">
        <f t="shared" si="2"/>
        <v>19</v>
      </c>
      <c r="M28" s="228">
        <f t="shared" si="2"/>
        <v>19</v>
      </c>
      <c r="N28" s="228">
        <f t="shared" si="2"/>
        <v>18</v>
      </c>
      <c r="O28" s="228">
        <f t="shared" si="2"/>
        <v>16</v>
      </c>
      <c r="P28" s="228">
        <f t="shared" si="0"/>
        <v>103</v>
      </c>
      <c r="Q28" s="221"/>
      <c r="R28" s="201"/>
      <c r="S28" s="204"/>
      <c r="T28" s="229"/>
      <c r="U28" s="226"/>
      <c r="V28" s="226"/>
      <c r="X28" s="230"/>
      <c r="Y28" s="201"/>
      <c r="Z28" s="201"/>
    </row>
    <row r="29" spans="1:26" ht="12.75" customHeight="1">
      <c r="A29" s="201"/>
      <c r="B29" s="774" t="s">
        <v>76</v>
      </c>
      <c r="C29" s="570"/>
      <c r="D29" s="570"/>
      <c r="E29" s="570"/>
      <c r="F29" s="570"/>
      <c r="G29" s="570"/>
      <c r="H29" s="570"/>
      <c r="I29" s="570"/>
      <c r="J29" s="570"/>
      <c r="K29" s="570"/>
      <c r="L29" s="570"/>
      <c r="M29" s="570"/>
      <c r="N29" s="570"/>
      <c r="O29" s="570"/>
      <c r="P29" s="570"/>
      <c r="Q29" s="221"/>
      <c r="R29" s="201"/>
      <c r="S29" s="204"/>
      <c r="T29" s="226"/>
      <c r="U29" s="226"/>
      <c r="V29" s="226"/>
      <c r="X29" s="230"/>
      <c r="Y29" s="201"/>
      <c r="Z29" s="201"/>
    </row>
    <row r="30" spans="1:26" ht="12.75" customHeight="1">
      <c r="A30" s="201"/>
      <c r="B30" s="231">
        <v>1</v>
      </c>
      <c r="C30" s="232" t="s">
        <v>24</v>
      </c>
      <c r="D30" s="223" t="s">
        <v>143</v>
      </c>
      <c r="E30" s="225"/>
      <c r="F30" s="410"/>
      <c r="G30" s="410"/>
      <c r="H30" s="410"/>
      <c r="I30" s="410"/>
      <c r="J30" s="410">
        <v>1</v>
      </c>
      <c r="K30" s="410">
        <v>1</v>
      </c>
      <c r="L30" s="410">
        <v>1</v>
      </c>
      <c r="M30" s="410">
        <v>1</v>
      </c>
      <c r="N30" s="410"/>
      <c r="O30" s="410"/>
      <c r="P30" s="233">
        <f t="shared" ref="P30:P59" si="3">SUM(F30:O30)/2</f>
        <v>2</v>
      </c>
      <c r="Q30" s="221"/>
      <c r="R30" s="201"/>
      <c r="S30" s="226"/>
      <c r="T30" s="226"/>
      <c r="U30" s="229"/>
      <c r="V30" s="229"/>
      <c r="W30" s="230"/>
      <c r="X30" s="230"/>
      <c r="Y30" s="201"/>
      <c r="Z30" s="201"/>
    </row>
    <row r="31" spans="1:26" ht="12.75" customHeight="1">
      <c r="A31" s="201"/>
      <c r="B31" s="234">
        <v>2</v>
      </c>
      <c r="C31" s="232" t="s">
        <v>39</v>
      </c>
      <c r="D31" s="232"/>
      <c r="E31" s="225"/>
      <c r="F31" s="410">
        <v>1</v>
      </c>
      <c r="G31" s="410">
        <v>1</v>
      </c>
      <c r="H31" s="410">
        <v>1</v>
      </c>
      <c r="I31" s="410">
        <v>1</v>
      </c>
      <c r="J31" s="410">
        <v>1</v>
      </c>
      <c r="K31" s="410">
        <v>1</v>
      </c>
      <c r="L31" s="410">
        <v>1</v>
      </c>
      <c r="M31" s="410">
        <v>1</v>
      </c>
      <c r="N31" s="410">
        <v>2</v>
      </c>
      <c r="O31" s="410">
        <v>2</v>
      </c>
      <c r="P31" s="233">
        <f t="shared" si="3"/>
        <v>6</v>
      </c>
      <c r="Q31" s="221"/>
      <c r="R31" s="201"/>
      <c r="S31" s="226"/>
      <c r="T31" s="226"/>
      <c r="U31" s="229"/>
      <c r="V31" s="229"/>
      <c r="W31" s="230"/>
      <c r="X31" s="230"/>
      <c r="Y31" s="201"/>
      <c r="Z31" s="201"/>
    </row>
    <row r="32" spans="1:26" ht="12.75" customHeight="1">
      <c r="A32" s="201"/>
      <c r="B32" s="588" t="s">
        <v>82</v>
      </c>
      <c r="C32" s="570"/>
      <c r="D32" s="570"/>
      <c r="E32" s="568"/>
      <c r="F32" s="235">
        <f t="shared" ref="F32:O32" si="4">SUM(F30:F31)</f>
        <v>1</v>
      </c>
      <c r="G32" s="235">
        <f t="shared" si="4"/>
        <v>1</v>
      </c>
      <c r="H32" s="235">
        <f t="shared" si="4"/>
        <v>1</v>
      </c>
      <c r="I32" s="235">
        <f t="shared" si="4"/>
        <v>1</v>
      </c>
      <c r="J32" s="235">
        <f t="shared" si="4"/>
        <v>2</v>
      </c>
      <c r="K32" s="235">
        <f t="shared" si="4"/>
        <v>2</v>
      </c>
      <c r="L32" s="235">
        <f t="shared" si="4"/>
        <v>2</v>
      </c>
      <c r="M32" s="235">
        <f t="shared" si="4"/>
        <v>2</v>
      </c>
      <c r="N32" s="235">
        <f t="shared" si="4"/>
        <v>2</v>
      </c>
      <c r="O32" s="235">
        <f t="shared" si="4"/>
        <v>2</v>
      </c>
      <c r="P32" s="236">
        <f t="shared" si="3"/>
        <v>8</v>
      </c>
      <c r="Q32" s="221"/>
      <c r="R32" s="201"/>
      <c r="S32" s="204"/>
      <c r="T32" s="229"/>
      <c r="U32" s="229"/>
      <c r="V32" s="229"/>
      <c r="W32" s="230"/>
      <c r="X32" s="230"/>
      <c r="Y32" s="201"/>
      <c r="Z32" s="201"/>
    </row>
    <row r="33" spans="1:26" ht="12.75" customHeight="1">
      <c r="A33" s="237">
        <f t="shared" ref="A33:A49" si="5">LEN(C33)</f>
        <v>19</v>
      </c>
      <c r="B33" s="578">
        <v>17</v>
      </c>
      <c r="C33" s="786" t="s">
        <v>145</v>
      </c>
      <c r="D33" s="574"/>
      <c r="E33" s="238" t="s">
        <v>216</v>
      </c>
      <c r="F33" s="239"/>
      <c r="G33" s="239"/>
      <c r="H33" s="239"/>
      <c r="I33" s="239"/>
      <c r="J33" s="239"/>
      <c r="K33" s="239"/>
      <c r="L33" s="239">
        <v>1</v>
      </c>
      <c r="M33" s="239">
        <v>1</v>
      </c>
      <c r="N33" s="239"/>
      <c r="O33" s="239"/>
      <c r="P33" s="240">
        <f t="shared" si="3"/>
        <v>1</v>
      </c>
      <c r="R33" s="395">
        <f t="shared" ref="R33:R49" si="6">SUM(P33*30)</f>
        <v>30</v>
      </c>
      <c r="S33" s="201"/>
      <c r="T33" s="201"/>
      <c r="U33" s="201"/>
      <c r="V33" s="201"/>
      <c r="W33" s="201"/>
      <c r="X33" s="201"/>
      <c r="Y33" s="201"/>
      <c r="Z33" s="201"/>
    </row>
    <row r="34" spans="1:26" ht="12.75" customHeight="1">
      <c r="A34" s="237">
        <f t="shared" si="5"/>
        <v>0</v>
      </c>
      <c r="B34" s="566"/>
      <c r="C34" s="575"/>
      <c r="D34" s="576"/>
      <c r="E34" s="238" t="s">
        <v>218</v>
      </c>
      <c r="F34" s="239"/>
      <c r="G34" s="239"/>
      <c r="H34" s="239"/>
      <c r="I34" s="239"/>
      <c r="J34" s="239">
        <v>1</v>
      </c>
      <c r="K34" s="239">
        <v>1</v>
      </c>
      <c r="L34" s="239"/>
      <c r="M34" s="239"/>
      <c r="N34" s="239"/>
      <c r="O34" s="239"/>
      <c r="P34" s="240">
        <f t="shared" si="3"/>
        <v>1</v>
      </c>
      <c r="R34" s="395">
        <f t="shared" si="6"/>
        <v>30</v>
      </c>
      <c r="S34" s="204"/>
      <c r="T34" s="241"/>
      <c r="U34" s="201"/>
      <c r="V34" s="201"/>
      <c r="W34" s="201"/>
      <c r="X34" s="201"/>
      <c r="Y34" s="201"/>
      <c r="Z34" s="201"/>
    </row>
    <row r="35" spans="1:26" ht="12.75" customHeight="1">
      <c r="A35" s="237">
        <f t="shared" si="5"/>
        <v>39</v>
      </c>
      <c r="B35" s="578">
        <v>18</v>
      </c>
      <c r="C35" s="787" t="s">
        <v>212</v>
      </c>
      <c r="D35" s="788"/>
      <c r="E35" s="242" t="s">
        <v>216</v>
      </c>
      <c r="F35" s="243">
        <v>1</v>
      </c>
      <c r="G35" s="243"/>
      <c r="H35" s="243"/>
      <c r="I35" s="243"/>
      <c r="J35" s="243"/>
      <c r="K35" s="243"/>
      <c r="L35" s="243"/>
      <c r="M35" s="243"/>
      <c r="N35" s="243"/>
      <c r="O35" s="243"/>
      <c r="P35" s="240">
        <f t="shared" si="3"/>
        <v>0.5</v>
      </c>
      <c r="R35" s="395">
        <f t="shared" si="6"/>
        <v>15</v>
      </c>
      <c r="S35" s="201"/>
      <c r="T35" s="201"/>
      <c r="U35" s="201"/>
      <c r="V35" s="201"/>
      <c r="W35" s="201"/>
      <c r="X35" s="201"/>
      <c r="Y35" s="201"/>
      <c r="Z35" s="201"/>
    </row>
    <row r="36" spans="1:26" ht="12.75" customHeight="1">
      <c r="A36" s="237">
        <f t="shared" si="5"/>
        <v>0</v>
      </c>
      <c r="B36" s="566"/>
      <c r="C36" s="789"/>
      <c r="D36" s="790"/>
      <c r="E36" s="242" t="s">
        <v>218</v>
      </c>
      <c r="F36" s="243"/>
      <c r="G36" s="243">
        <v>1</v>
      </c>
      <c r="H36" s="243"/>
      <c r="I36" s="243"/>
      <c r="J36" s="243"/>
      <c r="K36" s="243"/>
      <c r="L36" s="243"/>
      <c r="M36" s="243"/>
      <c r="N36" s="243"/>
      <c r="O36" s="243"/>
      <c r="P36" s="240">
        <f t="shared" si="3"/>
        <v>0.5</v>
      </c>
      <c r="R36" s="395">
        <f t="shared" si="6"/>
        <v>15</v>
      </c>
      <c r="S36" s="201"/>
      <c r="T36" s="201"/>
      <c r="U36" s="201"/>
      <c r="V36" s="201"/>
      <c r="W36" s="201"/>
      <c r="X36" s="201"/>
      <c r="Y36" s="201"/>
      <c r="Z36" s="201"/>
    </row>
    <row r="37" spans="1:26" ht="12.75" customHeight="1">
      <c r="A37" s="237">
        <f t="shared" si="5"/>
        <v>26</v>
      </c>
      <c r="B37" s="215">
        <v>19</v>
      </c>
      <c r="C37" s="791" t="s">
        <v>220</v>
      </c>
      <c r="D37" s="792"/>
      <c r="E37" s="242" t="s">
        <v>216</v>
      </c>
      <c r="F37" s="243">
        <v>1</v>
      </c>
      <c r="G37" s="243">
        <v>1</v>
      </c>
      <c r="H37" s="243"/>
      <c r="I37" s="243"/>
      <c r="J37" s="243"/>
      <c r="K37" s="243"/>
      <c r="L37" s="243"/>
      <c r="M37" s="243"/>
      <c r="N37" s="243"/>
      <c r="O37" s="243"/>
      <c r="P37" s="240">
        <f t="shared" si="3"/>
        <v>1</v>
      </c>
      <c r="R37" s="395">
        <f t="shared" si="6"/>
        <v>30</v>
      </c>
      <c r="S37" s="201">
        <f>SUM(R33:R49)</f>
        <v>870</v>
      </c>
      <c r="T37" s="201"/>
      <c r="U37" s="201"/>
      <c r="V37" s="201"/>
      <c r="W37" s="201"/>
      <c r="X37" s="201"/>
      <c r="Y37" s="201"/>
      <c r="Z37" s="201"/>
    </row>
    <row r="38" spans="1:26" ht="12.75" customHeight="1">
      <c r="A38" s="237">
        <f t="shared" si="5"/>
        <v>26</v>
      </c>
      <c r="B38" s="244">
        <v>20</v>
      </c>
      <c r="C38" s="789" t="s">
        <v>221</v>
      </c>
      <c r="D38" s="790"/>
      <c r="E38" s="242" t="s">
        <v>216</v>
      </c>
      <c r="F38" s="243">
        <v>1</v>
      </c>
      <c r="G38" s="243">
        <v>1</v>
      </c>
      <c r="H38" s="243">
        <v>2</v>
      </c>
      <c r="I38" s="243">
        <v>2</v>
      </c>
      <c r="J38" s="243">
        <v>1</v>
      </c>
      <c r="K38" s="243">
        <v>1</v>
      </c>
      <c r="L38" s="243"/>
      <c r="M38" s="243"/>
      <c r="N38" s="243"/>
      <c r="O38" s="243"/>
      <c r="P38" s="240">
        <f t="shared" si="3"/>
        <v>4</v>
      </c>
      <c r="R38" s="395">
        <f t="shared" si="6"/>
        <v>120</v>
      </c>
      <c r="S38" s="201"/>
      <c r="T38" s="201"/>
      <c r="U38" s="201"/>
      <c r="V38" s="201"/>
      <c r="W38" s="201"/>
      <c r="X38" s="201"/>
      <c r="Y38" s="201"/>
      <c r="Z38" s="201"/>
    </row>
    <row r="39" spans="1:26" ht="12.75" customHeight="1">
      <c r="A39" s="237">
        <f t="shared" si="5"/>
        <v>31</v>
      </c>
      <c r="B39" s="215">
        <v>21</v>
      </c>
      <c r="C39" s="793" t="s">
        <v>222</v>
      </c>
      <c r="D39" s="792"/>
      <c r="E39" s="242" t="s">
        <v>216</v>
      </c>
      <c r="F39" s="243"/>
      <c r="G39" s="243"/>
      <c r="H39" s="243"/>
      <c r="I39" s="243"/>
      <c r="J39" s="243">
        <v>2</v>
      </c>
      <c r="K39" s="243">
        <v>2</v>
      </c>
      <c r="L39" s="243"/>
      <c r="M39" s="243"/>
      <c r="N39" s="243"/>
      <c r="O39" s="243"/>
      <c r="P39" s="240">
        <f t="shared" si="3"/>
        <v>2</v>
      </c>
      <c r="R39" s="395">
        <f t="shared" si="6"/>
        <v>60</v>
      </c>
      <c r="S39" s="201"/>
      <c r="T39" s="201"/>
      <c r="U39" s="201"/>
      <c r="V39" s="201"/>
      <c r="W39" s="201"/>
      <c r="X39" s="201"/>
      <c r="Y39" s="201"/>
      <c r="Z39" s="201"/>
    </row>
    <row r="40" spans="1:26" ht="12.75" customHeight="1">
      <c r="A40" s="237">
        <f t="shared" si="5"/>
        <v>29</v>
      </c>
      <c r="B40" s="215">
        <v>22</v>
      </c>
      <c r="C40" s="793" t="s">
        <v>223</v>
      </c>
      <c r="D40" s="792"/>
      <c r="E40" s="245" t="s">
        <v>216</v>
      </c>
      <c r="F40" s="246"/>
      <c r="G40" s="246"/>
      <c r="H40" s="246">
        <v>1</v>
      </c>
      <c r="I40" s="246">
        <v>1</v>
      </c>
      <c r="J40" s="246"/>
      <c r="K40" s="246"/>
      <c r="L40" s="247"/>
      <c r="M40" s="247"/>
      <c r="N40" s="247"/>
      <c r="O40" s="247"/>
      <c r="P40" s="248">
        <f t="shared" si="3"/>
        <v>1</v>
      </c>
      <c r="R40" s="395">
        <f t="shared" si="6"/>
        <v>30</v>
      </c>
      <c r="S40" s="201"/>
      <c r="T40" s="201"/>
      <c r="U40" s="201"/>
      <c r="V40" s="201"/>
      <c r="W40" s="201"/>
      <c r="X40" s="201"/>
      <c r="Y40" s="201"/>
      <c r="Z40" s="201"/>
    </row>
    <row r="41" spans="1:26" ht="12.75" customHeight="1">
      <c r="A41" s="237"/>
      <c r="B41" s="391">
        <v>23</v>
      </c>
      <c r="C41" s="793" t="s">
        <v>224</v>
      </c>
      <c r="D41" s="794"/>
      <c r="E41" s="245" t="s">
        <v>216</v>
      </c>
      <c r="F41" s="246"/>
      <c r="G41" s="246"/>
      <c r="H41" s="246">
        <v>1</v>
      </c>
      <c r="I41" s="246">
        <v>1</v>
      </c>
      <c r="J41" s="246"/>
      <c r="K41" s="246"/>
      <c r="L41" s="247"/>
      <c r="M41" s="247"/>
      <c r="N41" s="247"/>
      <c r="O41" s="247"/>
      <c r="P41" s="248">
        <f t="shared" si="3"/>
        <v>1</v>
      </c>
      <c r="R41" s="395">
        <f t="shared" si="6"/>
        <v>30</v>
      </c>
      <c r="S41" s="201"/>
      <c r="T41" s="201"/>
      <c r="U41" s="201"/>
      <c r="V41" s="201"/>
      <c r="W41" s="201"/>
      <c r="X41" s="201"/>
      <c r="Y41" s="201"/>
      <c r="Z41" s="201"/>
    </row>
    <row r="42" spans="1:26" ht="12.75" customHeight="1">
      <c r="A42" s="237"/>
      <c r="B42" s="391">
        <v>24</v>
      </c>
      <c r="C42" s="793" t="s">
        <v>225</v>
      </c>
      <c r="D42" s="794"/>
      <c r="E42" s="245" t="s">
        <v>216</v>
      </c>
      <c r="F42" s="246"/>
      <c r="G42" s="246"/>
      <c r="H42" s="246">
        <v>1</v>
      </c>
      <c r="I42" s="246">
        <v>1</v>
      </c>
      <c r="J42" s="246"/>
      <c r="K42" s="246"/>
      <c r="L42" s="247"/>
      <c r="M42" s="247"/>
      <c r="N42" s="247"/>
      <c r="O42" s="247"/>
      <c r="P42" s="248">
        <f t="shared" si="3"/>
        <v>1</v>
      </c>
      <c r="R42" s="395">
        <f t="shared" si="6"/>
        <v>30</v>
      </c>
      <c r="S42" s="201"/>
      <c r="T42" s="201"/>
      <c r="U42" s="201"/>
      <c r="V42" s="201"/>
      <c r="W42" s="201"/>
      <c r="X42" s="201"/>
      <c r="Y42" s="201"/>
      <c r="Z42" s="201"/>
    </row>
    <row r="43" spans="1:26" ht="12.75" customHeight="1">
      <c r="A43" s="237"/>
      <c r="B43" s="578">
        <v>25</v>
      </c>
      <c r="C43" s="796" t="s">
        <v>284</v>
      </c>
      <c r="D43" s="797"/>
      <c r="E43" s="245" t="s">
        <v>216</v>
      </c>
      <c r="F43" s="246">
        <v>1</v>
      </c>
      <c r="G43" s="246"/>
      <c r="H43" s="246">
        <v>1</v>
      </c>
      <c r="I43" s="246"/>
      <c r="J43" s="246"/>
      <c r="K43" s="246"/>
      <c r="L43" s="247"/>
      <c r="M43" s="247"/>
      <c r="N43" s="247"/>
      <c r="O43" s="247"/>
      <c r="P43" s="248">
        <f t="shared" si="3"/>
        <v>1</v>
      </c>
      <c r="R43" s="395">
        <f t="shared" si="6"/>
        <v>30</v>
      </c>
      <c r="S43" s="201"/>
      <c r="T43" s="201"/>
      <c r="U43" s="201"/>
      <c r="V43" s="201"/>
      <c r="W43" s="201"/>
      <c r="X43" s="559"/>
      <c r="Y43" s="559"/>
      <c r="Z43" s="201"/>
    </row>
    <row r="44" spans="1:26" ht="12.75" customHeight="1">
      <c r="A44" s="237"/>
      <c r="B44" s="795"/>
      <c r="C44" s="798"/>
      <c r="D44" s="799"/>
      <c r="E44" s="245" t="s">
        <v>218</v>
      </c>
      <c r="F44" s="246"/>
      <c r="G44" s="246">
        <v>1</v>
      </c>
      <c r="H44" s="246"/>
      <c r="I44" s="246">
        <v>1</v>
      </c>
      <c r="J44" s="246"/>
      <c r="K44" s="246"/>
      <c r="L44" s="247"/>
      <c r="M44" s="247"/>
      <c r="N44" s="247"/>
      <c r="O44" s="247"/>
      <c r="P44" s="248">
        <f t="shared" si="3"/>
        <v>1</v>
      </c>
      <c r="R44" s="395">
        <f t="shared" si="6"/>
        <v>30</v>
      </c>
      <c r="S44" s="201"/>
      <c r="T44" s="201"/>
      <c r="U44" s="201"/>
      <c r="V44" s="201"/>
      <c r="W44" s="201"/>
      <c r="X44" s="560"/>
      <c r="Y44" s="561"/>
      <c r="Z44" s="201"/>
    </row>
    <row r="45" spans="1:26" ht="12.75" customHeight="1">
      <c r="A45" s="237"/>
      <c r="B45" s="352">
        <v>26</v>
      </c>
      <c r="C45" s="793" t="s">
        <v>226</v>
      </c>
      <c r="D45" s="792"/>
      <c r="E45" s="245" t="s">
        <v>218</v>
      </c>
      <c r="F45" s="246"/>
      <c r="G45" s="246"/>
      <c r="H45" s="246">
        <v>1</v>
      </c>
      <c r="I45" s="246">
        <v>1</v>
      </c>
      <c r="J45" s="246">
        <v>1</v>
      </c>
      <c r="K45" s="246">
        <v>1</v>
      </c>
      <c r="L45" s="246">
        <v>1</v>
      </c>
      <c r="M45" s="246">
        <v>1</v>
      </c>
      <c r="N45" s="247"/>
      <c r="O45" s="247"/>
      <c r="P45" s="248">
        <f t="shared" si="3"/>
        <v>3</v>
      </c>
      <c r="R45" s="395">
        <f t="shared" si="6"/>
        <v>90</v>
      </c>
      <c r="S45" s="201"/>
      <c r="T45" s="201"/>
      <c r="U45" s="201"/>
      <c r="V45" s="201"/>
      <c r="W45" s="201"/>
      <c r="X45" s="562"/>
      <c r="Y45" s="562"/>
      <c r="Z45" s="201"/>
    </row>
    <row r="46" spans="1:26" ht="13.5" customHeight="1">
      <c r="A46" s="237"/>
      <c r="B46" s="352">
        <v>27</v>
      </c>
      <c r="C46" s="793" t="s">
        <v>227</v>
      </c>
      <c r="D46" s="792"/>
      <c r="E46" s="245" t="s">
        <v>218</v>
      </c>
      <c r="F46" s="246"/>
      <c r="G46" s="246"/>
      <c r="H46" s="246"/>
      <c r="I46" s="246"/>
      <c r="J46" s="246">
        <v>1</v>
      </c>
      <c r="K46" s="246">
        <v>1</v>
      </c>
      <c r="L46" s="246">
        <v>2</v>
      </c>
      <c r="M46" s="246">
        <v>2</v>
      </c>
      <c r="N46" s="246">
        <v>2</v>
      </c>
      <c r="O46" s="247"/>
      <c r="P46" s="248">
        <f t="shared" si="3"/>
        <v>4</v>
      </c>
      <c r="R46" s="395">
        <f t="shared" si="6"/>
        <v>120</v>
      </c>
      <c r="S46" s="201"/>
      <c r="T46" s="201"/>
      <c r="U46" s="201"/>
      <c r="V46" s="201"/>
      <c r="W46" s="201"/>
      <c r="X46" s="559"/>
      <c r="Y46" s="559"/>
      <c r="Z46" s="201"/>
    </row>
    <row r="47" spans="1:26" ht="17.25" customHeight="1">
      <c r="A47" s="237"/>
      <c r="B47" s="352">
        <v>28</v>
      </c>
      <c r="C47" s="793" t="s">
        <v>228</v>
      </c>
      <c r="D47" s="794"/>
      <c r="E47" s="245" t="s">
        <v>216</v>
      </c>
      <c r="F47" s="246">
        <v>2</v>
      </c>
      <c r="G47" s="246">
        <v>2</v>
      </c>
      <c r="H47" s="246">
        <v>1</v>
      </c>
      <c r="I47" s="246">
        <v>1</v>
      </c>
      <c r="J47" s="246"/>
      <c r="K47" s="246"/>
      <c r="L47" s="246"/>
      <c r="M47" s="246"/>
      <c r="N47" s="246"/>
      <c r="O47" s="247"/>
      <c r="P47" s="248">
        <f t="shared" si="3"/>
        <v>3</v>
      </c>
      <c r="R47" s="395">
        <f t="shared" si="6"/>
        <v>90</v>
      </c>
      <c r="S47" s="201"/>
      <c r="T47" s="201"/>
      <c r="U47" s="201"/>
      <c r="V47" s="201"/>
      <c r="W47" s="201"/>
      <c r="X47" s="201"/>
      <c r="Y47" s="201"/>
      <c r="Z47" s="201"/>
    </row>
    <row r="48" spans="1:26" ht="15" customHeight="1">
      <c r="A48" s="237"/>
      <c r="B48" s="352">
        <v>29</v>
      </c>
      <c r="C48" s="793" t="s">
        <v>285</v>
      </c>
      <c r="D48" s="792"/>
      <c r="E48" s="245" t="s">
        <v>218</v>
      </c>
      <c r="F48" s="246"/>
      <c r="G48" s="246"/>
      <c r="H48" s="246"/>
      <c r="I48" s="246"/>
      <c r="J48" s="246">
        <v>1</v>
      </c>
      <c r="K48" s="246">
        <v>1</v>
      </c>
      <c r="L48" s="246">
        <v>1</v>
      </c>
      <c r="M48" s="246">
        <v>1</v>
      </c>
      <c r="N48" s="246">
        <v>2</v>
      </c>
      <c r="O48" s="247"/>
      <c r="P48" s="248">
        <f t="shared" si="3"/>
        <v>3</v>
      </c>
      <c r="R48" s="395">
        <f t="shared" si="6"/>
        <v>90</v>
      </c>
      <c r="S48" s="201"/>
      <c r="T48" s="201"/>
      <c r="U48" s="201"/>
      <c r="V48" s="201"/>
      <c r="W48" s="201"/>
      <c r="X48" s="201"/>
      <c r="Y48" s="201"/>
      <c r="Z48" s="201"/>
    </row>
    <row r="49" spans="1:26" ht="12.75" customHeight="1">
      <c r="A49" s="237">
        <f t="shared" si="5"/>
        <v>20</v>
      </c>
      <c r="B49" s="352">
        <v>30</v>
      </c>
      <c r="C49" s="793" t="s">
        <v>229</v>
      </c>
      <c r="D49" s="792"/>
      <c r="E49" s="242" t="s">
        <v>218</v>
      </c>
      <c r="F49" s="243"/>
      <c r="G49" s="243"/>
      <c r="H49" s="243"/>
      <c r="I49" s="243"/>
      <c r="J49" s="243"/>
      <c r="K49" s="243"/>
      <c r="L49" s="243">
        <v>1</v>
      </c>
      <c r="M49" s="243">
        <v>1</v>
      </c>
      <c r="N49" s="243"/>
      <c r="O49" s="243"/>
      <c r="P49" s="248">
        <f t="shared" si="3"/>
        <v>1</v>
      </c>
      <c r="R49" s="395">
        <f t="shared" si="6"/>
        <v>30</v>
      </c>
      <c r="S49" s="201"/>
      <c r="T49" s="201"/>
      <c r="U49" s="201"/>
      <c r="V49" s="201"/>
      <c r="W49" s="201"/>
      <c r="X49" s="201"/>
      <c r="Y49" s="201"/>
      <c r="Z49" s="201"/>
    </row>
    <row r="50" spans="1:26" ht="12.75" customHeight="1">
      <c r="A50" s="201"/>
      <c r="B50" s="255" t="s">
        <v>91</v>
      </c>
      <c r="C50" s="393"/>
      <c r="D50" s="394"/>
      <c r="E50" s="251"/>
      <c r="F50" s="252">
        <f t="shared" ref="F50:O50" si="7">SUM(F33:F49)</f>
        <v>6</v>
      </c>
      <c r="G50" s="252">
        <f t="shared" si="7"/>
        <v>6</v>
      </c>
      <c r="H50" s="252">
        <f t="shared" si="7"/>
        <v>8</v>
      </c>
      <c r="I50" s="252">
        <f t="shared" si="7"/>
        <v>8</v>
      </c>
      <c r="J50" s="252">
        <f t="shared" si="7"/>
        <v>7</v>
      </c>
      <c r="K50" s="252">
        <f t="shared" si="7"/>
        <v>7</v>
      </c>
      <c r="L50" s="252">
        <f t="shared" si="7"/>
        <v>6</v>
      </c>
      <c r="M50" s="252">
        <f t="shared" si="7"/>
        <v>6</v>
      </c>
      <c r="N50" s="252">
        <f t="shared" si="7"/>
        <v>4</v>
      </c>
      <c r="O50" s="252">
        <f t="shared" si="7"/>
        <v>0</v>
      </c>
      <c r="P50" s="252">
        <f t="shared" si="3"/>
        <v>29</v>
      </c>
      <c r="R50" s="221"/>
      <c r="S50" s="201"/>
      <c r="T50" s="201"/>
      <c r="U50" s="201"/>
      <c r="V50" s="201"/>
      <c r="W50" s="201"/>
      <c r="X50" s="201"/>
      <c r="Y50" s="201"/>
      <c r="Z50" s="201"/>
    </row>
    <row r="51" spans="1:26" ht="12.75" customHeight="1">
      <c r="A51" s="237">
        <f t="shared" ref="A51:A57" si="8">LEN(C51)</f>
        <v>30</v>
      </c>
      <c r="B51" s="392">
        <v>31</v>
      </c>
      <c r="C51" s="791" t="s">
        <v>230</v>
      </c>
      <c r="D51" s="800"/>
      <c r="E51" s="242" t="s">
        <v>218</v>
      </c>
      <c r="F51" s="243"/>
      <c r="G51" s="243"/>
      <c r="H51" s="243"/>
      <c r="I51" s="243"/>
      <c r="J51" s="243"/>
      <c r="K51" s="243"/>
      <c r="L51" s="243">
        <v>2</v>
      </c>
      <c r="M51" s="243">
        <v>2</v>
      </c>
      <c r="N51" s="243">
        <v>3</v>
      </c>
      <c r="O51" s="243"/>
      <c r="P51" s="240">
        <f t="shared" si="3"/>
        <v>3.5</v>
      </c>
      <c r="R51" s="395">
        <f>SUM(P51*30)</f>
        <v>105</v>
      </c>
      <c r="S51" s="201"/>
      <c r="T51" s="201"/>
      <c r="U51" s="201"/>
      <c r="V51" s="201"/>
      <c r="W51" s="201"/>
      <c r="X51" s="201"/>
      <c r="Y51" s="201"/>
      <c r="Z51" s="201"/>
    </row>
    <row r="52" spans="1:26" ht="12.75" customHeight="1">
      <c r="A52" s="237">
        <f t="shared" si="8"/>
        <v>33</v>
      </c>
      <c r="B52" s="392">
        <v>32</v>
      </c>
      <c r="C52" s="780" t="s">
        <v>336</v>
      </c>
      <c r="D52" s="781"/>
      <c r="E52" s="456" t="s">
        <v>328</v>
      </c>
      <c r="F52" s="454"/>
      <c r="G52" s="454"/>
      <c r="H52" s="454"/>
      <c r="I52" s="454"/>
      <c r="J52" s="454"/>
      <c r="K52" s="454"/>
      <c r="L52" s="454"/>
      <c r="M52" s="454"/>
      <c r="N52" s="454"/>
      <c r="O52" s="89">
        <v>6</v>
      </c>
      <c r="P52" s="465">
        <f t="shared" si="3"/>
        <v>3</v>
      </c>
      <c r="R52" s="395">
        <f>SUM(P52*30)</f>
        <v>90</v>
      </c>
      <c r="S52" s="201"/>
      <c r="T52" s="201"/>
      <c r="U52" s="201"/>
      <c r="V52" s="201"/>
      <c r="W52" s="201"/>
      <c r="X52" s="201"/>
      <c r="Y52" s="201"/>
      <c r="Z52" s="201"/>
    </row>
    <row r="53" spans="1:26" s="548" customFormat="1" ht="12.75" customHeight="1">
      <c r="A53" s="549"/>
      <c r="B53" s="392">
        <v>33</v>
      </c>
      <c r="C53" s="602" t="s">
        <v>333</v>
      </c>
      <c r="D53" s="595"/>
      <c r="E53" s="77" t="s">
        <v>328</v>
      </c>
      <c r="F53" s="98"/>
      <c r="G53" s="98"/>
      <c r="H53" s="98"/>
      <c r="I53" s="98"/>
      <c r="J53" s="98"/>
      <c r="K53" s="98"/>
      <c r="L53" s="98"/>
      <c r="M53" s="98"/>
      <c r="N53" s="98"/>
      <c r="O53" s="89">
        <v>1</v>
      </c>
      <c r="P53" s="465">
        <f t="shared" si="3"/>
        <v>0.5</v>
      </c>
      <c r="R53" s="395"/>
      <c r="S53" s="201"/>
      <c r="T53" s="201"/>
      <c r="U53" s="201"/>
      <c r="V53" s="201"/>
      <c r="W53" s="201"/>
      <c r="X53" s="201"/>
      <c r="Y53" s="201"/>
      <c r="Z53" s="201"/>
    </row>
    <row r="54" spans="1:26" ht="12.75" customHeight="1">
      <c r="A54" s="237">
        <f t="shared" si="8"/>
        <v>18</v>
      </c>
      <c r="B54" s="578">
        <v>34</v>
      </c>
      <c r="C54" s="787" t="s">
        <v>152</v>
      </c>
      <c r="D54" s="788"/>
      <c r="E54" s="242" t="s">
        <v>216</v>
      </c>
      <c r="F54" s="243">
        <v>5</v>
      </c>
      <c r="G54" s="243">
        <v>5</v>
      </c>
      <c r="H54" s="243">
        <v>5</v>
      </c>
      <c r="I54" s="243">
        <v>5</v>
      </c>
      <c r="J54" s="243">
        <v>5</v>
      </c>
      <c r="K54" s="243">
        <v>5</v>
      </c>
      <c r="L54" s="243"/>
      <c r="M54" s="243"/>
      <c r="N54" s="243"/>
      <c r="O54" s="243"/>
      <c r="P54" s="240">
        <f t="shared" si="3"/>
        <v>15</v>
      </c>
      <c r="R54" s="395">
        <f>SUM(P54*30)</f>
        <v>450</v>
      </c>
      <c r="S54" s="201">
        <f>SUM(R51:R55)</f>
        <v>795</v>
      </c>
      <c r="T54" s="201" t="e">
        <f>SUM(R51,#REF!,R54,R55)</f>
        <v>#REF!</v>
      </c>
      <c r="U54" s="201"/>
      <c r="V54" s="201"/>
      <c r="W54" s="201"/>
      <c r="X54" s="201"/>
      <c r="Y54" s="201"/>
      <c r="Z54" s="201"/>
    </row>
    <row r="55" spans="1:26" ht="12.75" customHeight="1">
      <c r="A55" s="237">
        <f t="shared" si="8"/>
        <v>0</v>
      </c>
      <c r="B55" s="801"/>
      <c r="C55" s="789"/>
      <c r="D55" s="790"/>
      <c r="E55" s="242" t="s">
        <v>218</v>
      </c>
      <c r="F55" s="243"/>
      <c r="G55" s="243"/>
      <c r="H55" s="243"/>
      <c r="I55" s="243"/>
      <c r="J55" s="243"/>
      <c r="K55" s="243"/>
      <c r="L55" s="243">
        <v>5</v>
      </c>
      <c r="M55" s="243">
        <v>5</v>
      </c>
      <c r="N55" s="243"/>
      <c r="O55" s="243"/>
      <c r="P55" s="240">
        <f t="shared" si="3"/>
        <v>5</v>
      </c>
      <c r="R55" s="395">
        <f>SUM(P55*30)</f>
        <v>150</v>
      </c>
      <c r="S55" s="201"/>
      <c r="T55" s="201"/>
      <c r="U55" s="201"/>
      <c r="V55" s="201"/>
      <c r="W55" s="201"/>
      <c r="X55" s="201"/>
      <c r="Y55" s="201"/>
      <c r="Z55" s="201"/>
    </row>
    <row r="56" spans="1:26" ht="12.75" customHeight="1">
      <c r="A56" s="237">
        <f t="shared" si="8"/>
        <v>17</v>
      </c>
      <c r="B56" s="578">
        <v>35</v>
      </c>
      <c r="C56" s="787" t="s">
        <v>231</v>
      </c>
      <c r="D56" s="788"/>
      <c r="E56" s="253" t="s">
        <v>216</v>
      </c>
      <c r="F56" s="254"/>
      <c r="G56" s="254"/>
      <c r="H56" s="254"/>
      <c r="I56" s="254"/>
      <c r="J56" s="254"/>
      <c r="K56" s="254" t="s">
        <v>98</v>
      </c>
      <c r="L56" s="254"/>
      <c r="M56" s="254"/>
      <c r="N56" s="254"/>
      <c r="O56" s="254"/>
      <c r="P56" s="240">
        <f t="shared" si="3"/>
        <v>0</v>
      </c>
      <c r="Q56" s="221"/>
      <c r="R56" s="226"/>
      <c r="S56" s="201"/>
      <c r="T56" s="201"/>
      <c r="U56" s="201"/>
      <c r="V56" s="201"/>
      <c r="W56" s="201"/>
      <c r="X56" s="201"/>
      <c r="Y56" s="201"/>
      <c r="Z56" s="201"/>
    </row>
    <row r="57" spans="1:26" ht="12.75" customHeight="1">
      <c r="A57" s="237">
        <f t="shared" si="8"/>
        <v>0</v>
      </c>
      <c r="B57" s="801"/>
      <c r="C57" s="789"/>
      <c r="D57" s="790"/>
      <c r="E57" s="253" t="s">
        <v>218</v>
      </c>
      <c r="F57" s="254"/>
      <c r="G57" s="254"/>
      <c r="H57" s="254"/>
      <c r="I57" s="254"/>
      <c r="J57" s="254"/>
      <c r="K57" s="254"/>
      <c r="L57" s="254"/>
      <c r="M57" s="254" t="s">
        <v>98</v>
      </c>
      <c r="N57" s="254"/>
      <c r="O57" s="254"/>
      <c r="P57" s="240">
        <f t="shared" si="3"/>
        <v>0</v>
      </c>
      <c r="Q57" s="221"/>
      <c r="R57" s="201"/>
      <c r="S57" s="201"/>
      <c r="T57" s="201"/>
      <c r="U57" s="201"/>
      <c r="V57" s="201"/>
      <c r="W57" s="201"/>
      <c r="X57" s="201"/>
      <c r="Y57" s="201"/>
      <c r="Z57" s="201"/>
    </row>
    <row r="58" spans="1:26" ht="12.75" customHeight="1">
      <c r="A58" s="201"/>
      <c r="B58" s="255" t="s">
        <v>99</v>
      </c>
      <c r="C58" s="256"/>
      <c r="D58" s="257"/>
      <c r="E58" s="257"/>
      <c r="F58" s="258">
        <f t="shared" ref="F58:O58" si="9">SUM(F51:F57)</f>
        <v>5</v>
      </c>
      <c r="G58" s="258">
        <f t="shared" si="9"/>
        <v>5</v>
      </c>
      <c r="H58" s="258">
        <f t="shared" si="9"/>
        <v>5</v>
      </c>
      <c r="I58" s="258">
        <f t="shared" si="9"/>
        <v>5</v>
      </c>
      <c r="J58" s="258">
        <f t="shared" si="9"/>
        <v>5</v>
      </c>
      <c r="K58" s="258">
        <f t="shared" si="9"/>
        <v>5</v>
      </c>
      <c r="L58" s="258">
        <f t="shared" si="9"/>
        <v>7</v>
      </c>
      <c r="M58" s="258">
        <f t="shared" si="9"/>
        <v>7</v>
      </c>
      <c r="N58" s="258">
        <f t="shared" si="9"/>
        <v>3</v>
      </c>
      <c r="O58" s="258">
        <f t="shared" si="9"/>
        <v>7</v>
      </c>
      <c r="P58" s="252">
        <f t="shared" si="3"/>
        <v>27</v>
      </c>
      <c r="Q58" s="221"/>
      <c r="R58" s="201"/>
      <c r="S58" s="201"/>
      <c r="T58" s="201"/>
      <c r="U58" s="201"/>
      <c r="V58" s="201"/>
      <c r="W58" s="201"/>
      <c r="X58" s="201"/>
      <c r="Y58" s="201"/>
      <c r="Z58" s="201"/>
    </row>
    <row r="59" spans="1:26" ht="12.75" customHeight="1">
      <c r="A59" s="201"/>
      <c r="B59" s="259" t="s">
        <v>106</v>
      </c>
      <c r="C59" s="260"/>
      <c r="D59" s="261"/>
      <c r="E59" s="262"/>
      <c r="F59" s="263">
        <f t="shared" ref="F59:O59" si="10">SUM(F58,F50)</f>
        <v>11</v>
      </c>
      <c r="G59" s="263">
        <f t="shared" si="10"/>
        <v>11</v>
      </c>
      <c r="H59" s="263">
        <f t="shared" si="10"/>
        <v>13</v>
      </c>
      <c r="I59" s="263">
        <f t="shared" si="10"/>
        <v>13</v>
      </c>
      <c r="J59" s="263">
        <f t="shared" si="10"/>
        <v>12</v>
      </c>
      <c r="K59" s="263">
        <f t="shared" si="10"/>
        <v>12</v>
      </c>
      <c r="L59" s="263">
        <f t="shared" si="10"/>
        <v>13</v>
      </c>
      <c r="M59" s="263">
        <f t="shared" si="10"/>
        <v>13</v>
      </c>
      <c r="N59" s="263">
        <f t="shared" si="10"/>
        <v>7</v>
      </c>
      <c r="O59" s="263">
        <f t="shared" si="10"/>
        <v>7</v>
      </c>
      <c r="P59" s="264">
        <f t="shared" si="3"/>
        <v>56</v>
      </c>
      <c r="Q59" s="221"/>
      <c r="R59" s="201"/>
      <c r="S59" s="201"/>
      <c r="T59" s="201"/>
      <c r="U59" s="201"/>
      <c r="V59" s="201"/>
      <c r="W59" s="201"/>
      <c r="X59" s="201"/>
      <c r="Y59" s="201"/>
      <c r="Z59" s="201"/>
    </row>
    <row r="60" spans="1:26" ht="12.75" customHeight="1">
      <c r="A60" s="201"/>
      <c r="B60" s="782" t="s">
        <v>112</v>
      </c>
      <c r="C60" s="570"/>
      <c r="D60" s="570"/>
      <c r="E60" s="568"/>
      <c r="F60" s="265">
        <v>11</v>
      </c>
      <c r="G60" s="265">
        <v>11</v>
      </c>
      <c r="H60" s="265">
        <v>13</v>
      </c>
      <c r="I60" s="265">
        <v>13</v>
      </c>
      <c r="J60" s="265">
        <v>12</v>
      </c>
      <c r="K60" s="265">
        <v>12</v>
      </c>
      <c r="L60" s="265">
        <v>13</v>
      </c>
      <c r="M60" s="265">
        <v>13</v>
      </c>
      <c r="N60" s="263">
        <v>7</v>
      </c>
      <c r="O60" s="263">
        <v>7</v>
      </c>
      <c r="P60" s="264">
        <f>SUM(F60:M60)/2+N60</f>
        <v>56</v>
      </c>
      <c r="Q60" s="221"/>
      <c r="R60" s="201" t="s">
        <v>110</v>
      </c>
      <c r="S60" s="201"/>
      <c r="T60" s="201"/>
      <c r="U60" s="201"/>
      <c r="V60" s="201"/>
      <c r="W60" s="201"/>
      <c r="X60" s="201"/>
      <c r="Y60" s="201"/>
      <c r="Z60" s="201"/>
    </row>
    <row r="61" spans="1:26" ht="12.75" customHeight="1">
      <c r="A61" s="201"/>
      <c r="B61" s="597" t="s">
        <v>114</v>
      </c>
      <c r="C61" s="570"/>
      <c r="D61" s="570"/>
      <c r="E61" s="568"/>
      <c r="F61" s="266"/>
      <c r="G61" s="212"/>
      <c r="H61" s="212"/>
      <c r="I61" s="212"/>
      <c r="J61" s="212"/>
      <c r="K61" s="212" t="s">
        <v>216</v>
      </c>
      <c r="L61" s="212"/>
      <c r="M61" s="212"/>
      <c r="N61" s="212" t="s">
        <v>218</v>
      </c>
      <c r="O61" s="212"/>
      <c r="P61" s="225">
        <f>COUNTA(F61:O61)</f>
        <v>2</v>
      </c>
      <c r="Q61" s="221"/>
      <c r="R61" s="201"/>
      <c r="S61" s="201"/>
      <c r="T61" s="201"/>
      <c r="U61" s="201"/>
      <c r="V61" s="201"/>
      <c r="W61" s="201"/>
      <c r="X61" s="201"/>
      <c r="Y61" s="201"/>
      <c r="Z61" s="201"/>
    </row>
    <row r="62" spans="1:26" ht="30.75" customHeight="1">
      <c r="A62" s="201"/>
      <c r="B62" s="598" t="s">
        <v>59</v>
      </c>
      <c r="C62" s="570"/>
      <c r="D62" s="570"/>
      <c r="E62" s="568"/>
      <c r="F62" s="267">
        <f t="shared" ref="F62:O62" si="11">F28+F59+F32</f>
        <v>35</v>
      </c>
      <c r="G62" s="267">
        <f t="shared" si="11"/>
        <v>35</v>
      </c>
      <c r="H62" s="267">
        <f t="shared" si="11"/>
        <v>36</v>
      </c>
      <c r="I62" s="267">
        <f t="shared" si="11"/>
        <v>36</v>
      </c>
      <c r="J62" s="267">
        <f t="shared" si="11"/>
        <v>36</v>
      </c>
      <c r="K62" s="267">
        <f t="shared" si="11"/>
        <v>36</v>
      </c>
      <c r="L62" s="267">
        <f t="shared" si="11"/>
        <v>34</v>
      </c>
      <c r="M62" s="267">
        <f t="shared" si="11"/>
        <v>34</v>
      </c>
      <c r="N62" s="267">
        <f t="shared" si="11"/>
        <v>27</v>
      </c>
      <c r="O62" s="267">
        <f t="shared" si="11"/>
        <v>25</v>
      </c>
      <c r="P62" s="269">
        <f>SUM(F62:O62)/2</f>
        <v>167</v>
      </c>
      <c r="Q62" s="221"/>
      <c r="R62" s="201"/>
      <c r="S62" s="201"/>
      <c r="T62" s="201"/>
      <c r="U62" s="201"/>
      <c r="V62" s="201"/>
      <c r="W62" s="201"/>
      <c r="X62" s="201"/>
      <c r="Y62" s="201"/>
      <c r="Z62" s="201"/>
    </row>
    <row r="63" spans="1:26" ht="25.5" customHeight="1">
      <c r="A63" s="201"/>
      <c r="B63" s="599"/>
      <c r="C63" s="600" t="s">
        <v>286</v>
      </c>
      <c r="D63" s="567" t="s">
        <v>116</v>
      </c>
      <c r="E63" s="568"/>
      <c r="F63" s="270">
        <v>1</v>
      </c>
      <c r="G63" s="270">
        <v>1</v>
      </c>
      <c r="H63" s="270">
        <v>1</v>
      </c>
      <c r="I63" s="270">
        <v>1</v>
      </c>
      <c r="J63" s="270"/>
      <c r="K63" s="270"/>
      <c r="L63" s="270"/>
      <c r="M63" s="270"/>
      <c r="N63" s="270">
        <v>2</v>
      </c>
      <c r="O63" s="270">
        <v>2</v>
      </c>
      <c r="P63" s="565">
        <f>SUM(F63:O64)/2</f>
        <v>4</v>
      </c>
      <c r="Q63" s="221"/>
      <c r="R63" s="201"/>
      <c r="S63" s="201"/>
      <c r="T63" s="201"/>
      <c r="U63" s="201"/>
      <c r="V63" s="201"/>
      <c r="W63" s="201"/>
      <c r="X63" s="201"/>
      <c r="Y63" s="201"/>
      <c r="Z63" s="201"/>
    </row>
    <row r="64" spans="1:26" s="512" customFormat="1" ht="17.25" customHeight="1">
      <c r="A64" s="201"/>
      <c r="B64" s="566"/>
      <c r="C64" s="601"/>
      <c r="D64" s="567" t="s">
        <v>39</v>
      </c>
      <c r="E64" s="568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566"/>
      <c r="Q64" s="221"/>
      <c r="R64" s="201"/>
      <c r="S64" s="201"/>
      <c r="T64" s="201"/>
      <c r="U64" s="201"/>
      <c r="V64" s="201"/>
      <c r="W64" s="201"/>
      <c r="X64" s="201"/>
      <c r="Y64" s="201"/>
      <c r="Z64" s="201"/>
    </row>
    <row r="65" spans="1:26" ht="12.75" customHeight="1">
      <c r="A65" s="201"/>
      <c r="B65" s="222">
        <v>1</v>
      </c>
      <c r="C65" s="803" t="s">
        <v>117</v>
      </c>
      <c r="D65" s="570"/>
      <c r="E65" s="568"/>
      <c r="F65" s="225">
        <v>2</v>
      </c>
      <c r="G65" s="225">
        <v>2</v>
      </c>
      <c r="H65" s="225">
        <v>2</v>
      </c>
      <c r="I65" s="225">
        <v>2</v>
      </c>
      <c r="J65" s="225">
        <v>2</v>
      </c>
      <c r="K65" s="225">
        <v>2</v>
      </c>
      <c r="L65" s="124">
        <v>1</v>
      </c>
      <c r="M65" s="124">
        <v>1</v>
      </c>
      <c r="N65" s="124">
        <v>1</v>
      </c>
      <c r="O65" s="124">
        <v>1</v>
      </c>
      <c r="P65" s="271" t="s">
        <v>138</v>
      </c>
      <c r="Q65" s="201"/>
      <c r="R65" s="201"/>
      <c r="S65" s="201"/>
      <c r="T65" s="201"/>
      <c r="U65" s="201"/>
      <c r="V65" s="201"/>
      <c r="W65" s="201"/>
      <c r="X65" s="201"/>
      <c r="Y65" s="201"/>
      <c r="Z65" s="201"/>
    </row>
    <row r="66" spans="1:26" ht="12.75" customHeight="1">
      <c r="A66" s="201"/>
      <c r="B66" s="222">
        <v>2</v>
      </c>
      <c r="C66" s="802" t="s">
        <v>119</v>
      </c>
      <c r="D66" s="570"/>
      <c r="E66" s="568"/>
      <c r="F66" s="225">
        <v>0.5</v>
      </c>
      <c r="G66" s="225"/>
      <c r="H66" s="225">
        <v>0.5</v>
      </c>
      <c r="I66" s="225"/>
      <c r="J66" s="225">
        <v>0.5</v>
      </c>
      <c r="K66" s="225"/>
      <c r="L66" s="225"/>
      <c r="M66" s="272"/>
      <c r="N66" s="272"/>
      <c r="O66" s="272"/>
      <c r="P66" s="271" t="s">
        <v>138</v>
      </c>
      <c r="Q66" s="201"/>
      <c r="R66" s="201"/>
      <c r="S66" s="201"/>
      <c r="T66" s="201"/>
      <c r="U66" s="201"/>
      <c r="V66" s="201"/>
      <c r="W66" s="201"/>
      <c r="X66" s="201"/>
      <c r="Y66" s="201"/>
      <c r="Z66" s="201"/>
    </row>
    <row r="67" spans="1:26" ht="12.75" customHeight="1">
      <c r="A67" s="201"/>
      <c r="B67" s="222">
        <v>3</v>
      </c>
      <c r="C67" s="802" t="s">
        <v>120</v>
      </c>
      <c r="D67" s="570"/>
      <c r="E67" s="568"/>
      <c r="F67" s="225"/>
      <c r="G67" s="225"/>
      <c r="H67" s="225"/>
      <c r="I67" s="225"/>
      <c r="J67" s="225"/>
      <c r="K67" s="225"/>
      <c r="L67" s="225"/>
      <c r="M67" s="272"/>
      <c r="N67" s="272"/>
      <c r="O67" s="272"/>
      <c r="P67" s="271" t="s">
        <v>138</v>
      </c>
      <c r="Q67" s="201"/>
      <c r="R67" s="201"/>
      <c r="S67" s="201"/>
      <c r="T67" s="201"/>
      <c r="U67" s="201"/>
      <c r="V67" s="201"/>
      <c r="W67" s="201"/>
      <c r="X67" s="201"/>
      <c r="Y67" s="201"/>
      <c r="Z67" s="201"/>
    </row>
    <row r="68" spans="1:26" ht="12.75" customHeight="1">
      <c r="A68" s="201"/>
      <c r="B68" s="222">
        <v>4</v>
      </c>
      <c r="C68" s="802" t="s">
        <v>121</v>
      </c>
      <c r="D68" s="570"/>
      <c r="E68" s="568"/>
      <c r="F68" s="225"/>
      <c r="G68" s="225"/>
      <c r="H68" s="225"/>
      <c r="I68" s="225"/>
      <c r="J68" s="225"/>
      <c r="K68" s="225"/>
      <c r="L68" s="225"/>
      <c r="M68" s="272"/>
      <c r="N68" s="272"/>
      <c r="O68" s="272"/>
      <c r="P68" s="271" t="s">
        <v>138</v>
      </c>
      <c r="Q68" s="201"/>
      <c r="R68" s="201"/>
      <c r="S68" s="201"/>
      <c r="T68" s="201"/>
      <c r="U68" s="201"/>
      <c r="V68" s="201"/>
      <c r="W68" s="201"/>
      <c r="X68" s="201"/>
      <c r="Y68" s="201"/>
      <c r="Z68" s="201"/>
    </row>
    <row r="69" spans="1:26" ht="12.75" customHeight="1">
      <c r="A69" s="201"/>
      <c r="B69" s="222">
        <v>5</v>
      </c>
      <c r="C69" s="802" t="s">
        <v>122</v>
      </c>
      <c r="D69" s="570"/>
      <c r="E69" s="568"/>
      <c r="F69" s="225"/>
      <c r="G69" s="225"/>
      <c r="H69" s="225"/>
      <c r="I69" s="225"/>
      <c r="J69" s="225"/>
      <c r="K69" s="225"/>
      <c r="L69" s="225"/>
      <c r="M69" s="272"/>
      <c r="N69" s="272"/>
      <c r="O69" s="272"/>
      <c r="P69" s="271" t="s">
        <v>138</v>
      </c>
      <c r="Q69" s="201"/>
      <c r="R69" s="201"/>
      <c r="S69" s="201"/>
      <c r="T69" s="201"/>
      <c r="U69" s="201"/>
      <c r="V69" s="201"/>
      <c r="W69" s="201"/>
      <c r="X69" s="201"/>
      <c r="Y69" s="201"/>
      <c r="Z69" s="201"/>
    </row>
    <row r="70" spans="1:26" ht="12.75" customHeight="1">
      <c r="A70" s="201"/>
      <c r="B70" s="222">
        <v>6</v>
      </c>
      <c r="C70" s="802" t="s">
        <v>123</v>
      </c>
      <c r="D70" s="570"/>
      <c r="E70" s="568"/>
      <c r="F70" s="225"/>
      <c r="G70" s="225"/>
      <c r="H70" s="225"/>
      <c r="I70" s="225"/>
      <c r="J70" s="225"/>
      <c r="K70" s="225"/>
      <c r="L70" s="225"/>
      <c r="M70" s="272"/>
      <c r="N70" s="272"/>
      <c r="O70" s="272"/>
      <c r="P70" s="271" t="s">
        <v>138</v>
      </c>
      <c r="Q70" s="201"/>
      <c r="R70" s="201"/>
      <c r="S70" s="201"/>
      <c r="T70" s="201"/>
      <c r="U70" s="201"/>
      <c r="V70" s="201"/>
      <c r="W70" s="201"/>
      <c r="X70" s="201"/>
      <c r="Y70" s="201"/>
      <c r="Z70" s="201"/>
    </row>
    <row r="71" spans="1:26" ht="12.75" customHeight="1">
      <c r="A71" s="201"/>
      <c r="B71" s="222">
        <v>7</v>
      </c>
      <c r="C71" s="802" t="s">
        <v>124</v>
      </c>
      <c r="D71" s="570"/>
      <c r="E71" s="568"/>
      <c r="F71" s="225"/>
      <c r="G71" s="225"/>
      <c r="H71" s="225"/>
      <c r="I71" s="225"/>
      <c r="J71" s="225"/>
      <c r="K71" s="225"/>
      <c r="L71" s="225"/>
      <c r="M71" s="272"/>
      <c r="N71" s="272"/>
      <c r="O71" s="272"/>
      <c r="P71" s="271" t="s">
        <v>138</v>
      </c>
      <c r="Q71" s="201"/>
      <c r="R71" s="201"/>
      <c r="S71" s="201"/>
      <c r="T71" s="201"/>
      <c r="U71" s="201"/>
      <c r="V71" s="201"/>
      <c r="W71" s="201"/>
      <c r="X71" s="201"/>
      <c r="Y71" s="201"/>
      <c r="Z71" s="201"/>
    </row>
    <row r="72" spans="1:26" ht="12.75" customHeight="1">
      <c r="A72" s="201"/>
      <c r="B72" s="222">
        <v>8</v>
      </c>
      <c r="C72" s="802" t="s">
        <v>125</v>
      </c>
      <c r="D72" s="570"/>
      <c r="E72" s="568"/>
      <c r="F72" s="225"/>
      <c r="G72" s="225"/>
      <c r="H72" s="225"/>
      <c r="I72" s="225"/>
      <c r="J72" s="225"/>
      <c r="K72" s="225"/>
      <c r="L72" s="225"/>
      <c r="M72" s="272"/>
      <c r="N72" s="272"/>
      <c r="O72" s="272"/>
      <c r="P72" s="271" t="s">
        <v>138</v>
      </c>
      <c r="Q72" s="201"/>
      <c r="R72" s="201"/>
      <c r="S72" s="201"/>
      <c r="T72" s="201"/>
      <c r="U72" s="201"/>
      <c r="V72" s="201"/>
      <c r="W72" s="201"/>
      <c r="X72" s="201"/>
      <c r="Y72" s="201"/>
      <c r="Z72" s="201"/>
    </row>
    <row r="73" spans="1:26" ht="12.75" customHeight="1">
      <c r="A73" s="201"/>
      <c r="B73" s="222">
        <v>9</v>
      </c>
      <c r="C73" s="802" t="s">
        <v>126</v>
      </c>
      <c r="D73" s="570"/>
      <c r="E73" s="568"/>
      <c r="F73" s="225" t="s">
        <v>127</v>
      </c>
      <c r="G73" s="225"/>
      <c r="H73" s="225"/>
      <c r="I73" s="225"/>
      <c r="J73" s="225"/>
      <c r="K73" s="225"/>
      <c r="L73" s="225"/>
      <c r="M73" s="272"/>
      <c r="N73" s="272"/>
      <c r="O73" s="272" t="s">
        <v>127</v>
      </c>
      <c r="P73" s="271" t="s">
        <v>138</v>
      </c>
      <c r="Q73" s="201"/>
      <c r="R73" s="201"/>
      <c r="S73" s="201"/>
      <c r="T73" s="201"/>
      <c r="U73" s="201"/>
      <c r="V73" s="201"/>
      <c r="W73" s="201"/>
      <c r="X73" s="201"/>
      <c r="Y73" s="201"/>
      <c r="Z73" s="201"/>
    </row>
    <row r="74" spans="1:26" ht="12.75" customHeight="1">
      <c r="A74" s="201"/>
      <c r="B74" s="222">
        <v>10</v>
      </c>
      <c r="C74" s="802" t="s">
        <v>129</v>
      </c>
      <c r="D74" s="570"/>
      <c r="E74" s="568"/>
      <c r="F74" s="225"/>
      <c r="G74" s="225"/>
      <c r="H74" s="225"/>
      <c r="I74" s="225"/>
      <c r="J74" s="225"/>
      <c r="K74" s="225"/>
      <c r="L74" s="225"/>
      <c r="M74" s="272"/>
      <c r="N74" s="272"/>
      <c r="O74" s="272"/>
      <c r="P74" s="271" t="s">
        <v>138</v>
      </c>
      <c r="Q74" s="201"/>
      <c r="R74" s="201"/>
      <c r="S74" s="201"/>
      <c r="T74" s="201"/>
      <c r="U74" s="201"/>
      <c r="V74" s="201"/>
      <c r="W74" s="201"/>
      <c r="X74" s="201"/>
      <c r="Y74" s="201"/>
      <c r="Z74" s="201"/>
    </row>
    <row r="75" spans="1:26" ht="12.75" customHeight="1">
      <c r="A75" s="273"/>
      <c r="B75" s="804" t="s">
        <v>130</v>
      </c>
      <c r="C75" s="570"/>
      <c r="D75" s="570"/>
      <c r="E75" s="568"/>
      <c r="F75" s="267">
        <f t="shared" ref="F75:O75" si="12">SUM(F63:F74)</f>
        <v>3.5</v>
      </c>
      <c r="G75" s="267">
        <f t="shared" si="12"/>
        <v>3</v>
      </c>
      <c r="H75" s="267">
        <f t="shared" si="12"/>
        <v>3.5</v>
      </c>
      <c r="I75" s="267">
        <f t="shared" si="12"/>
        <v>3</v>
      </c>
      <c r="J75" s="267">
        <f t="shared" si="12"/>
        <v>2.5</v>
      </c>
      <c r="K75" s="267">
        <f t="shared" si="12"/>
        <v>2</v>
      </c>
      <c r="L75" s="267">
        <f t="shared" si="12"/>
        <v>1</v>
      </c>
      <c r="M75" s="267">
        <f t="shared" si="12"/>
        <v>1</v>
      </c>
      <c r="N75" s="267">
        <f t="shared" si="12"/>
        <v>3</v>
      </c>
      <c r="O75" s="267">
        <f t="shared" si="12"/>
        <v>3</v>
      </c>
      <c r="P75" s="268">
        <f>SUM(F75:O75)</f>
        <v>25.5</v>
      </c>
      <c r="Q75" s="273"/>
      <c r="R75" s="273"/>
      <c r="S75" s="273"/>
      <c r="T75" s="273"/>
      <c r="U75" s="273"/>
      <c r="V75" s="273"/>
      <c r="W75" s="273"/>
      <c r="X75" s="273"/>
      <c r="Y75" s="273"/>
      <c r="Z75" s="201"/>
    </row>
    <row r="76" spans="1:26" ht="12.75" customHeight="1">
      <c r="A76" s="273"/>
      <c r="B76" s="214"/>
      <c r="C76" s="805" t="s">
        <v>232</v>
      </c>
      <c r="D76" s="806"/>
      <c r="E76" s="273"/>
      <c r="F76" s="221"/>
      <c r="G76" s="221"/>
      <c r="H76" s="221"/>
      <c r="I76" s="221"/>
      <c r="J76" s="221"/>
      <c r="K76" s="221"/>
      <c r="L76" s="221"/>
      <c r="M76" s="221"/>
      <c r="N76" s="221"/>
      <c r="O76" s="221"/>
      <c r="P76" s="221"/>
      <c r="Q76" s="273"/>
      <c r="R76" s="273"/>
      <c r="S76" s="273"/>
      <c r="T76" s="273"/>
      <c r="U76" s="273"/>
      <c r="V76" s="273"/>
      <c r="W76" s="273"/>
      <c r="X76" s="273"/>
      <c r="Y76" s="273"/>
      <c r="Z76" s="201"/>
    </row>
    <row r="77" spans="1:26" ht="12.75" customHeight="1">
      <c r="A77" s="273"/>
      <c r="B77" s="214"/>
      <c r="C77" s="273" t="s">
        <v>77</v>
      </c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01"/>
    </row>
    <row r="78" spans="1:26" ht="12.75" customHeight="1">
      <c r="A78" s="201"/>
      <c r="B78" s="201"/>
      <c r="C78" s="201" t="s">
        <v>135</v>
      </c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</row>
    <row r="79" spans="1:26" ht="12.75" customHeight="1">
      <c r="A79" s="201"/>
      <c r="B79" s="201"/>
      <c r="C79" s="201"/>
      <c r="D79" s="201"/>
      <c r="E79" s="201"/>
      <c r="F79" s="572" t="s">
        <v>78</v>
      </c>
      <c r="G79" s="570"/>
      <c r="H79" s="570"/>
      <c r="I79" s="570"/>
      <c r="J79" s="570"/>
      <c r="K79" s="570"/>
      <c r="L79" s="570"/>
      <c r="M79" s="570"/>
      <c r="N79" s="570"/>
      <c r="O79" s="568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</row>
    <row r="80" spans="1:26" ht="12.75" customHeight="1">
      <c r="A80" s="201"/>
      <c r="B80" s="201"/>
      <c r="C80" s="201"/>
      <c r="D80" s="201"/>
      <c r="E80" s="201"/>
      <c r="F80" s="606">
        <v>35</v>
      </c>
      <c r="G80" s="568"/>
      <c r="H80" s="606">
        <v>36</v>
      </c>
      <c r="I80" s="568"/>
      <c r="J80" s="606">
        <v>36</v>
      </c>
      <c r="K80" s="568"/>
      <c r="L80" s="606">
        <v>34</v>
      </c>
      <c r="M80" s="568"/>
      <c r="N80" s="606">
        <v>26</v>
      </c>
      <c r="O80" s="568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</row>
    <row r="81" spans="1:26" ht="12.75" customHeight="1">
      <c r="A81" s="201"/>
      <c r="B81" s="201"/>
      <c r="C81" s="201"/>
      <c r="D81" s="201"/>
      <c r="E81" s="201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</row>
    <row r="82" spans="1:26" ht="12.75" customHeight="1">
      <c r="A82" s="201"/>
      <c r="B82" s="201"/>
      <c r="C82" s="204"/>
      <c r="D82" s="204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</row>
    <row r="83" spans="1:26" ht="12.75" customHeight="1">
      <c r="A83" s="201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</row>
    <row r="84" spans="1:26" ht="12.75" customHeight="1">
      <c r="A84" s="201"/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</row>
    <row r="85" spans="1:26" ht="12.75" customHeight="1">
      <c r="A85" s="201"/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</row>
    <row r="86" spans="1:26" ht="12.75" customHeight="1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</row>
    <row r="87" spans="1:26" ht="12.75" customHeight="1">
      <c r="A87" s="20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</row>
    <row r="88" spans="1:26" ht="12.75" customHeight="1">
      <c r="A88" s="20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</row>
    <row r="89" spans="1:26" ht="12.75" customHeight="1">
      <c r="A89" s="20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</row>
    <row r="90" spans="1:26" ht="12.75" customHeight="1">
      <c r="A90" s="20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</row>
    <row r="91" spans="1:26" ht="12.75" customHeight="1">
      <c r="A91" s="20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</row>
    <row r="92" spans="1:26" ht="12.75" customHeight="1">
      <c r="A92" s="20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</row>
    <row r="93" spans="1:26" ht="12.75" customHeight="1">
      <c r="A93" s="20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</row>
    <row r="94" spans="1:26" ht="12.75" customHeight="1">
      <c r="A94" s="20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</row>
    <row r="95" spans="1:26" ht="12.75" customHeight="1">
      <c r="A95" s="20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</row>
    <row r="96" spans="1:26" ht="12.75" customHeight="1">
      <c r="A96" s="20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</row>
    <row r="97" spans="1:26" ht="12.75" customHeight="1">
      <c r="A97" s="20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</row>
    <row r="98" spans="1:26" ht="12.75" customHeight="1">
      <c r="A98" s="20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</row>
    <row r="99" spans="1:26" ht="12.75" customHeight="1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</row>
    <row r="100" spans="1:26" ht="12.75" customHeight="1">
      <c r="A100" s="20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</row>
    <row r="101" spans="1:26" ht="12.75" customHeight="1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</row>
    <row r="102" spans="1:26" ht="12.75" customHeight="1">
      <c r="A102" s="20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</row>
    <row r="103" spans="1:26" ht="12.75" customHeight="1">
      <c r="A103" s="20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</row>
    <row r="104" spans="1:26" ht="12.75" customHeight="1">
      <c r="A104" s="20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</row>
    <row r="105" spans="1:26" ht="12.75" customHeight="1">
      <c r="A105" s="20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</row>
    <row r="106" spans="1:26" ht="12.75" customHeight="1">
      <c r="A106" s="20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</row>
    <row r="107" spans="1:26" ht="12.75" customHeight="1">
      <c r="A107" s="20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</row>
    <row r="108" spans="1:26" ht="12.75" customHeight="1">
      <c r="A108" s="20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</row>
    <row r="109" spans="1:26" ht="12.75" customHeight="1">
      <c r="A109" s="20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</row>
    <row r="110" spans="1:26" ht="12.75" customHeight="1">
      <c r="A110" s="20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</row>
    <row r="111" spans="1:26" ht="12.75" customHeight="1">
      <c r="A111" s="20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</row>
    <row r="112" spans="1:26" ht="12.75" customHeight="1">
      <c r="A112" s="20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</row>
    <row r="113" spans="1:26" ht="12.75" customHeight="1">
      <c r="A113" s="20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  <c r="Z113" s="201"/>
    </row>
    <row r="114" spans="1:26" ht="12.75" customHeight="1">
      <c r="A114" s="20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</row>
    <row r="115" spans="1:26" ht="12.75" customHeight="1">
      <c r="A115" s="201"/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</row>
    <row r="116" spans="1:26" ht="12.75" customHeight="1">
      <c r="A116" s="201"/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</row>
    <row r="117" spans="1:26" ht="12.75" customHeight="1">
      <c r="A117" s="201"/>
      <c r="B117" s="201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</row>
    <row r="118" spans="1:26" ht="12.75" customHeight="1">
      <c r="A118" s="201"/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</row>
    <row r="119" spans="1:26" ht="12.75" customHeight="1">
      <c r="A119" s="201"/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</row>
    <row r="120" spans="1:26" ht="12.75" customHeight="1">
      <c r="A120" s="201"/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</row>
    <row r="121" spans="1:26" ht="12.75" customHeight="1">
      <c r="A121" s="201"/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</row>
    <row r="122" spans="1:26" ht="12.75" customHeight="1">
      <c r="A122" s="201"/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</row>
    <row r="123" spans="1:26" ht="12.75" customHeight="1">
      <c r="A123" s="201"/>
      <c r="B123" s="201"/>
      <c r="C123" s="201"/>
      <c r="D123" s="201"/>
      <c r="E123" s="201"/>
      <c r="F123" s="201"/>
      <c r="G123" s="201"/>
      <c r="H123" s="201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  <c r="Y123" s="201"/>
      <c r="Z123" s="201"/>
    </row>
    <row r="124" spans="1:26" ht="12.75" customHeight="1">
      <c r="A124" s="201"/>
      <c r="B124" s="201"/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  <c r="Y124" s="201"/>
      <c r="Z124" s="201"/>
    </row>
    <row r="125" spans="1:26" ht="12.75" customHeight="1">
      <c r="A125" s="201"/>
      <c r="B125" s="201"/>
      <c r="C125" s="201"/>
      <c r="D125" s="201"/>
      <c r="E125" s="201"/>
      <c r="F125" s="201"/>
      <c r="G125" s="201"/>
      <c r="H125" s="201"/>
      <c r="I125" s="201"/>
      <c r="J125" s="201"/>
      <c r="K125" s="201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  <c r="Y125" s="201"/>
      <c r="Z125" s="201"/>
    </row>
    <row r="126" spans="1:26" ht="12.75" customHeight="1">
      <c r="A126" s="201"/>
      <c r="B126" s="201"/>
      <c r="C126" s="201"/>
      <c r="D126" s="201"/>
      <c r="E126" s="201"/>
      <c r="F126" s="201"/>
      <c r="G126" s="201"/>
      <c r="H126" s="201"/>
      <c r="I126" s="201"/>
      <c r="J126" s="201"/>
      <c r="K126" s="201"/>
      <c r="L126" s="201"/>
      <c r="M126" s="201"/>
      <c r="N126" s="201"/>
      <c r="O126" s="201"/>
      <c r="P126" s="201"/>
      <c r="Q126" s="201"/>
      <c r="R126" s="201"/>
      <c r="S126" s="201"/>
      <c r="T126" s="201"/>
      <c r="U126" s="201"/>
      <c r="V126" s="201"/>
      <c r="W126" s="201"/>
      <c r="X126" s="201"/>
      <c r="Y126" s="201"/>
      <c r="Z126" s="201"/>
    </row>
    <row r="127" spans="1:26" ht="12.75" customHeight="1">
      <c r="A127" s="201"/>
      <c r="B127" s="201"/>
      <c r="C127" s="201"/>
      <c r="D127" s="201"/>
      <c r="E127" s="201"/>
      <c r="F127" s="201"/>
      <c r="G127" s="201"/>
      <c r="H127" s="201"/>
      <c r="I127" s="201"/>
      <c r="J127" s="201"/>
      <c r="K127" s="201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  <c r="Y127" s="201"/>
      <c r="Z127" s="201"/>
    </row>
    <row r="128" spans="1:26" ht="12.75" customHeight="1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01"/>
      <c r="O128" s="201"/>
      <c r="P128" s="201"/>
      <c r="Q128" s="201"/>
      <c r="R128" s="201"/>
      <c r="S128" s="201"/>
      <c r="T128" s="201"/>
      <c r="U128" s="201"/>
      <c r="V128" s="201"/>
      <c r="W128" s="201"/>
      <c r="X128" s="201"/>
      <c r="Y128" s="201"/>
      <c r="Z128" s="201"/>
    </row>
    <row r="129" spans="1:26" ht="12.75" customHeight="1">
      <c r="A129" s="20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  <c r="Y129" s="201"/>
      <c r="Z129" s="201"/>
    </row>
    <row r="130" spans="1:26" ht="12.75" customHeight="1">
      <c r="A130" s="201"/>
      <c r="B130" s="201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1"/>
      <c r="Y130" s="201"/>
      <c r="Z130" s="201"/>
    </row>
    <row r="131" spans="1:26" ht="12.75" customHeight="1">
      <c r="A131" s="201"/>
      <c r="B131" s="201"/>
      <c r="C131" s="201"/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  <c r="W131" s="201"/>
      <c r="X131" s="201"/>
      <c r="Y131" s="201"/>
      <c r="Z131" s="201"/>
    </row>
    <row r="132" spans="1:26" ht="12.75" customHeight="1">
      <c r="A132" s="201"/>
      <c r="B132" s="201"/>
      <c r="C132" s="201"/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  <c r="Y132" s="201"/>
      <c r="Z132" s="201"/>
    </row>
    <row r="133" spans="1:26" ht="12.75" customHeight="1">
      <c r="A133" s="201"/>
      <c r="B133" s="201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</row>
    <row r="134" spans="1:26" ht="12.75" customHeight="1">
      <c r="A134" s="201"/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</row>
    <row r="135" spans="1:26" ht="12.75" customHeight="1">
      <c r="A135" s="201"/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</row>
    <row r="136" spans="1:26" ht="12.75" customHeight="1">
      <c r="A136" s="201"/>
      <c r="B136" s="201"/>
      <c r="C136" s="201"/>
      <c r="D136" s="201"/>
      <c r="E136" s="201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  <c r="Y136" s="201"/>
      <c r="Z136" s="201"/>
    </row>
    <row r="137" spans="1:26" ht="12.75" customHeight="1">
      <c r="A137" s="201"/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  <c r="Y137" s="201"/>
      <c r="Z137" s="201"/>
    </row>
    <row r="138" spans="1:26" ht="12.75" customHeight="1">
      <c r="A138" s="201"/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  <c r="Y138" s="201"/>
      <c r="Z138" s="201"/>
    </row>
    <row r="139" spans="1:26" ht="12.75" customHeight="1">
      <c r="A139" s="201"/>
      <c r="B139" s="201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  <c r="Y139" s="201"/>
      <c r="Z139" s="201"/>
    </row>
    <row r="140" spans="1:26" ht="12.75" customHeight="1">
      <c r="A140" s="201"/>
      <c r="B140" s="201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</row>
    <row r="141" spans="1:26" ht="12.75" customHeight="1">
      <c r="A141" s="201"/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  <c r="W141" s="201"/>
      <c r="X141" s="201"/>
      <c r="Y141" s="201"/>
      <c r="Z141" s="201"/>
    </row>
    <row r="142" spans="1:26" ht="12.75" customHeight="1">
      <c r="A142" s="201"/>
      <c r="B142" s="201"/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  <c r="Y142" s="201"/>
      <c r="Z142" s="201"/>
    </row>
    <row r="143" spans="1:26" ht="12.75" customHeight="1">
      <c r="A143" s="201"/>
      <c r="B143" s="201"/>
      <c r="C143" s="201"/>
      <c r="D143" s="201"/>
      <c r="E143" s="201"/>
      <c r="F143" s="201"/>
      <c r="G143" s="201"/>
      <c r="H143" s="201"/>
      <c r="I143" s="201"/>
      <c r="J143" s="201"/>
      <c r="K143" s="201"/>
      <c r="L143" s="201"/>
      <c r="M143" s="201"/>
      <c r="N143" s="201"/>
      <c r="O143" s="201"/>
      <c r="P143" s="201"/>
      <c r="Q143" s="201"/>
      <c r="R143" s="201"/>
      <c r="S143" s="201"/>
      <c r="T143" s="201"/>
      <c r="U143" s="201"/>
      <c r="V143" s="201"/>
      <c r="W143" s="201"/>
      <c r="X143" s="201"/>
      <c r="Y143" s="201"/>
      <c r="Z143" s="201"/>
    </row>
    <row r="144" spans="1:26" ht="12.75" customHeight="1">
      <c r="A144" s="201"/>
      <c r="B144" s="201"/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  <c r="Y144" s="201"/>
      <c r="Z144" s="201"/>
    </row>
    <row r="145" spans="1:26" ht="12.75" customHeight="1">
      <c r="A145" s="201"/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01"/>
      <c r="P145" s="201"/>
      <c r="Q145" s="201"/>
      <c r="R145" s="201"/>
      <c r="S145" s="201"/>
      <c r="T145" s="201"/>
      <c r="U145" s="201"/>
      <c r="V145" s="201"/>
      <c r="W145" s="201"/>
      <c r="X145" s="201"/>
      <c r="Y145" s="201"/>
      <c r="Z145" s="201"/>
    </row>
    <row r="146" spans="1:26" ht="12.75" customHeight="1">
      <c r="A146" s="201"/>
      <c r="B146" s="201"/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  <c r="Y146" s="201"/>
      <c r="Z146" s="201"/>
    </row>
    <row r="147" spans="1:26" ht="12.75" customHeight="1">
      <c r="A147" s="201"/>
      <c r="B147" s="201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</row>
    <row r="148" spans="1:26" ht="12.75" customHeight="1">
      <c r="A148" s="201"/>
      <c r="B148" s="201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</row>
    <row r="149" spans="1:26" ht="12.75" customHeight="1">
      <c r="A149" s="201"/>
      <c r="B149" s="201"/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  <c r="Y149" s="201"/>
      <c r="Z149" s="201"/>
    </row>
    <row r="150" spans="1:26" ht="12.75" customHeight="1">
      <c r="A150" s="201"/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</row>
    <row r="151" spans="1:26" ht="12.75" customHeight="1">
      <c r="A151" s="201"/>
      <c r="B151" s="201"/>
      <c r="C151" s="201"/>
      <c r="D151" s="201"/>
      <c r="E151" s="201"/>
      <c r="F151" s="201"/>
      <c r="G151" s="201"/>
      <c r="H151" s="201"/>
      <c r="I151" s="201"/>
      <c r="J151" s="201"/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  <c r="Y151" s="201"/>
      <c r="Z151" s="201"/>
    </row>
    <row r="152" spans="1:26" ht="12.75" customHeight="1">
      <c r="A152" s="201"/>
      <c r="B152" s="201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</row>
    <row r="153" spans="1:26" ht="12.75" customHeight="1">
      <c r="A153" s="201"/>
      <c r="B153" s="201"/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1"/>
      <c r="Y153" s="201"/>
      <c r="Z153" s="201"/>
    </row>
    <row r="154" spans="1:26" ht="12.75" customHeight="1">
      <c r="A154" s="201"/>
      <c r="B154" s="201"/>
      <c r="C154" s="201"/>
      <c r="D154" s="201"/>
      <c r="E154" s="201"/>
      <c r="F154" s="201"/>
      <c r="G154" s="201"/>
      <c r="H154" s="201"/>
      <c r="I154" s="201"/>
      <c r="J154" s="201"/>
      <c r="K154" s="201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201"/>
      <c r="X154" s="201"/>
      <c r="Y154" s="201"/>
      <c r="Z154" s="201"/>
    </row>
    <row r="155" spans="1:26" ht="12.75" customHeight="1">
      <c r="A155" s="201"/>
      <c r="B155" s="201"/>
      <c r="C155" s="201"/>
      <c r="D155" s="201"/>
      <c r="E155" s="201"/>
      <c r="F155" s="201"/>
      <c r="G155" s="201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  <c r="Y155" s="201"/>
      <c r="Z155" s="201"/>
    </row>
    <row r="156" spans="1:26" ht="12.75" customHeight="1">
      <c r="A156" s="201"/>
      <c r="B156" s="201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</row>
    <row r="157" spans="1:26" ht="12.75" customHeight="1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  <c r="K157" s="201"/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</row>
    <row r="158" spans="1:26" ht="12.75" customHeight="1">
      <c r="A158" s="201"/>
      <c r="B158" s="201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  <c r="W158" s="201"/>
      <c r="X158" s="201"/>
      <c r="Y158" s="201"/>
      <c r="Z158" s="201"/>
    </row>
    <row r="159" spans="1:26" ht="12.75" customHeight="1">
      <c r="A159" s="201"/>
      <c r="B159" s="201"/>
      <c r="C159" s="201"/>
      <c r="D159" s="201"/>
      <c r="E159" s="201"/>
      <c r="F159" s="201"/>
      <c r="G159" s="201"/>
      <c r="H159" s="201"/>
      <c r="I159" s="201"/>
      <c r="J159" s="201"/>
      <c r="K159" s="201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201"/>
      <c r="X159" s="201"/>
      <c r="Y159" s="201"/>
      <c r="Z159" s="201"/>
    </row>
    <row r="160" spans="1:26" ht="12.75" customHeight="1">
      <c r="A160" s="201"/>
      <c r="B160" s="201"/>
      <c r="C160" s="201"/>
      <c r="D160" s="201"/>
      <c r="E160" s="201"/>
      <c r="F160" s="201"/>
      <c r="G160" s="201"/>
      <c r="H160" s="201"/>
      <c r="I160" s="201"/>
      <c r="J160" s="201"/>
      <c r="K160" s="201"/>
      <c r="L160" s="201"/>
      <c r="M160" s="201"/>
      <c r="N160" s="201"/>
      <c r="O160" s="201"/>
      <c r="P160" s="201"/>
      <c r="Q160" s="201"/>
      <c r="R160" s="201"/>
      <c r="S160" s="201"/>
      <c r="T160" s="201"/>
      <c r="U160" s="201"/>
      <c r="V160" s="201"/>
      <c r="W160" s="201"/>
      <c r="X160" s="201"/>
      <c r="Y160" s="201"/>
      <c r="Z160" s="201"/>
    </row>
    <row r="161" spans="1:26" ht="12.75" customHeight="1">
      <c r="A161" s="201"/>
      <c r="B161" s="201"/>
      <c r="C161" s="201"/>
      <c r="D161" s="201"/>
      <c r="E161" s="201"/>
      <c r="F161" s="201"/>
      <c r="G161" s="201"/>
      <c r="H161" s="201"/>
      <c r="I161" s="201"/>
      <c r="J161" s="201"/>
      <c r="K161" s="201"/>
      <c r="L161" s="201"/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  <c r="W161" s="201"/>
      <c r="X161" s="201"/>
      <c r="Y161" s="201"/>
      <c r="Z161" s="201"/>
    </row>
    <row r="162" spans="1:26" ht="12.75" customHeight="1">
      <c r="A162" s="201"/>
      <c r="B162" s="201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  <c r="Y162" s="201"/>
      <c r="Z162" s="201"/>
    </row>
    <row r="163" spans="1:26" ht="12.75" customHeight="1">
      <c r="A163" s="201"/>
      <c r="B163" s="201"/>
      <c r="C163" s="201"/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/>
      <c r="X163" s="201"/>
      <c r="Y163" s="201"/>
      <c r="Z163" s="201"/>
    </row>
    <row r="164" spans="1:26" ht="12.75" customHeight="1">
      <c r="A164" s="201"/>
      <c r="B164" s="201"/>
      <c r="C164" s="201"/>
      <c r="D164" s="201"/>
      <c r="E164" s="201"/>
      <c r="F164" s="201"/>
      <c r="G164" s="201"/>
      <c r="H164" s="201"/>
      <c r="I164" s="201"/>
      <c r="J164" s="201"/>
      <c r="K164" s="201"/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/>
      <c r="X164" s="201"/>
      <c r="Y164" s="201"/>
      <c r="Z164" s="201"/>
    </row>
    <row r="165" spans="1:26" ht="12.75" customHeight="1">
      <c r="A165" s="201"/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  <c r="W165" s="201"/>
      <c r="X165" s="201"/>
      <c r="Y165" s="201"/>
      <c r="Z165" s="201"/>
    </row>
    <row r="166" spans="1:26" ht="12.75" customHeight="1">
      <c r="A166" s="201"/>
      <c r="B166" s="201"/>
      <c r="C166" s="201"/>
      <c r="D166" s="201"/>
      <c r="E166" s="201"/>
      <c r="F166" s="201"/>
      <c r="G166" s="201"/>
      <c r="H166" s="201"/>
      <c r="I166" s="201"/>
      <c r="J166" s="201"/>
      <c r="K166" s="201"/>
      <c r="L166" s="201"/>
      <c r="M166" s="201"/>
      <c r="N166" s="201"/>
      <c r="O166" s="201"/>
      <c r="P166" s="201"/>
      <c r="Q166" s="201"/>
      <c r="R166" s="201"/>
      <c r="S166" s="201"/>
      <c r="T166" s="201"/>
      <c r="U166" s="201"/>
      <c r="V166" s="201"/>
      <c r="W166" s="201"/>
      <c r="X166" s="201"/>
      <c r="Y166" s="201"/>
      <c r="Z166" s="201"/>
    </row>
    <row r="167" spans="1:26" ht="12.75" customHeight="1">
      <c r="A167" s="201"/>
      <c r="B167" s="201"/>
      <c r="C167" s="201"/>
      <c r="D167" s="201"/>
      <c r="E167" s="201"/>
      <c r="F167" s="201"/>
      <c r="G167" s="201"/>
      <c r="H167" s="201"/>
      <c r="I167" s="201"/>
      <c r="J167" s="201"/>
      <c r="K167" s="201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  <c r="Y167" s="201"/>
      <c r="Z167" s="201"/>
    </row>
    <row r="168" spans="1:26" ht="12.75" customHeight="1">
      <c r="A168" s="201"/>
      <c r="B168" s="201"/>
      <c r="C168" s="201"/>
      <c r="D168" s="201"/>
      <c r="E168" s="201"/>
      <c r="F168" s="201"/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</row>
    <row r="169" spans="1:26" ht="12.75" customHeight="1">
      <c r="A169" s="201"/>
      <c r="B169" s="201"/>
      <c r="C169" s="201"/>
      <c r="D169" s="201"/>
      <c r="E169" s="201"/>
      <c r="F169" s="201"/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</row>
    <row r="170" spans="1:26" ht="12.75" customHeight="1">
      <c r="A170" s="201"/>
      <c r="B170" s="201"/>
      <c r="C170" s="201"/>
      <c r="D170" s="201"/>
      <c r="E170" s="201"/>
      <c r="F170" s="201"/>
      <c r="G170" s="201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</row>
    <row r="171" spans="1:26" ht="12.75" customHeight="1">
      <c r="A171" s="201"/>
      <c r="B171" s="201"/>
      <c r="C171" s="201"/>
      <c r="D171" s="201"/>
      <c r="E171" s="201"/>
      <c r="F171" s="201"/>
      <c r="G171" s="201"/>
      <c r="H171" s="201"/>
      <c r="I171" s="201"/>
      <c r="J171" s="201"/>
      <c r="K171" s="201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</row>
    <row r="172" spans="1:26" ht="12.75" customHeight="1">
      <c r="A172" s="201"/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</row>
    <row r="173" spans="1:26" ht="12.75" customHeight="1">
      <c r="A173" s="201"/>
      <c r="B173" s="201"/>
      <c r="C173" s="201"/>
      <c r="D173" s="201"/>
      <c r="E173" s="201"/>
      <c r="F173" s="201"/>
      <c r="G173" s="201"/>
      <c r="H173" s="201"/>
      <c r="I173" s="201"/>
      <c r="J173" s="201"/>
      <c r="K173" s="201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</row>
    <row r="174" spans="1:26" ht="12.75" customHeight="1">
      <c r="A174" s="201"/>
      <c r="B174" s="201"/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</row>
    <row r="175" spans="1:26" ht="12.75" customHeight="1">
      <c r="A175" s="201"/>
      <c r="B175" s="201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</row>
    <row r="176" spans="1:26" ht="12.75" customHeight="1">
      <c r="A176" s="201"/>
      <c r="B176" s="201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</row>
    <row r="177" spans="1:26" ht="12.75" customHeight="1">
      <c r="A177" s="201"/>
      <c r="B177" s="201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</row>
    <row r="178" spans="1:26" ht="12.75" customHeight="1">
      <c r="A178" s="201"/>
      <c r="B178" s="201"/>
      <c r="C178" s="201"/>
      <c r="D178" s="201"/>
      <c r="E178" s="201"/>
      <c r="F178" s="201"/>
      <c r="G178" s="201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</row>
    <row r="179" spans="1:26" ht="12.75" customHeight="1">
      <c r="A179" s="201"/>
      <c r="B179" s="201"/>
      <c r="C179" s="201"/>
      <c r="D179" s="201"/>
      <c r="E179" s="201"/>
      <c r="F179" s="201"/>
      <c r="G179" s="201"/>
      <c r="H179" s="201"/>
      <c r="I179" s="201"/>
      <c r="J179" s="201"/>
      <c r="K179" s="201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  <c r="W179" s="201"/>
      <c r="X179" s="201"/>
      <c r="Y179" s="201"/>
      <c r="Z179" s="201"/>
    </row>
    <row r="180" spans="1:26" ht="12.75" customHeight="1">
      <c r="A180" s="201"/>
      <c r="B180" s="201"/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  <c r="Y180" s="201"/>
      <c r="Z180" s="201"/>
    </row>
    <row r="181" spans="1:26" ht="12.75" customHeight="1">
      <c r="A181" s="201"/>
      <c r="B181" s="201"/>
      <c r="C181" s="201"/>
      <c r="D181" s="201"/>
      <c r="E181" s="201"/>
      <c r="F181" s="201"/>
      <c r="G181" s="201"/>
      <c r="H181" s="201"/>
      <c r="I181" s="201"/>
      <c r="J181" s="201"/>
      <c r="K181" s="201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  <c r="Y181" s="201"/>
      <c r="Z181" s="201"/>
    </row>
    <row r="182" spans="1:26" ht="12.75" customHeight="1">
      <c r="A182" s="201"/>
      <c r="B182" s="201"/>
      <c r="C182" s="201"/>
      <c r="D182" s="201"/>
      <c r="E182" s="201"/>
      <c r="F182" s="201"/>
      <c r="G182" s="201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  <c r="Y182" s="201"/>
      <c r="Z182" s="201"/>
    </row>
    <row r="183" spans="1:26" ht="12.75" customHeight="1">
      <c r="A183" s="201"/>
      <c r="B183" s="201"/>
      <c r="C183" s="201"/>
      <c r="D183" s="201"/>
      <c r="E183" s="201"/>
      <c r="F183" s="201"/>
      <c r="G183" s="201"/>
      <c r="H183" s="201"/>
      <c r="I183" s="201"/>
      <c r="J183" s="201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  <c r="Y183" s="201"/>
      <c r="Z183" s="201"/>
    </row>
    <row r="184" spans="1:26" ht="12.75" customHeight="1">
      <c r="A184" s="201"/>
      <c r="B184" s="201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  <c r="Y184" s="201"/>
      <c r="Z184" s="201"/>
    </row>
    <row r="185" spans="1:26" ht="12.75" customHeight="1">
      <c r="A185" s="201"/>
      <c r="B185" s="201"/>
      <c r="C185" s="201"/>
      <c r="D185" s="201"/>
      <c r="E185" s="201"/>
      <c r="F185" s="201"/>
      <c r="G185" s="201"/>
      <c r="H185" s="201"/>
      <c r="I185" s="201"/>
      <c r="J185" s="201"/>
      <c r="K185" s="201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  <c r="Y185" s="201"/>
      <c r="Z185" s="201"/>
    </row>
    <row r="186" spans="1:26" ht="12.75" customHeight="1">
      <c r="A186" s="201"/>
      <c r="B186" s="201"/>
      <c r="C186" s="201"/>
      <c r="D186" s="201"/>
      <c r="E186" s="201"/>
      <c r="F186" s="201"/>
      <c r="G186" s="201"/>
      <c r="H186" s="201"/>
      <c r="I186" s="201"/>
      <c r="J186" s="201"/>
      <c r="K186" s="201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/>
      <c r="X186" s="201"/>
      <c r="Y186" s="201"/>
      <c r="Z186" s="201"/>
    </row>
    <row r="187" spans="1:26" ht="12.75" customHeight="1">
      <c r="A187" s="201"/>
      <c r="B187" s="201"/>
      <c r="C187" s="201"/>
      <c r="D187" s="201"/>
      <c r="E187" s="201"/>
      <c r="F187" s="201"/>
      <c r="G187" s="201"/>
      <c r="H187" s="201"/>
      <c r="I187" s="201"/>
      <c r="J187" s="201"/>
      <c r="K187" s="201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  <c r="W187" s="201"/>
      <c r="X187" s="201"/>
      <c r="Y187" s="201"/>
      <c r="Z187" s="201"/>
    </row>
    <row r="188" spans="1:26" ht="12.75" customHeight="1">
      <c r="A188" s="201"/>
      <c r="B188" s="201"/>
      <c r="C188" s="201"/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  <c r="Y188" s="201"/>
      <c r="Z188" s="201"/>
    </row>
    <row r="189" spans="1:26" ht="12.75" customHeight="1">
      <c r="A189" s="201"/>
      <c r="B189" s="201"/>
      <c r="C189" s="201"/>
      <c r="D189" s="201"/>
      <c r="E189" s="201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  <c r="Y189" s="201"/>
      <c r="Z189" s="201"/>
    </row>
    <row r="190" spans="1:26" ht="12.75" customHeight="1">
      <c r="A190" s="201"/>
      <c r="B190" s="201"/>
      <c r="C190" s="201"/>
      <c r="D190" s="201"/>
      <c r="E190" s="201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  <c r="Y190" s="201"/>
      <c r="Z190" s="201"/>
    </row>
    <row r="191" spans="1:26" ht="12.75" customHeight="1">
      <c r="A191" s="201"/>
      <c r="B191" s="201"/>
      <c r="C191" s="201"/>
      <c r="D191" s="201"/>
      <c r="E191" s="201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  <c r="Y191" s="201"/>
      <c r="Z191" s="201"/>
    </row>
    <row r="192" spans="1:26" ht="12.75" customHeight="1">
      <c r="A192" s="201"/>
      <c r="B192" s="201"/>
      <c r="C192" s="201"/>
      <c r="D192" s="201"/>
      <c r="E192" s="201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1"/>
      <c r="Z192" s="201"/>
    </row>
    <row r="193" spans="1:26" ht="12.75" customHeight="1">
      <c r="A193" s="201"/>
      <c r="B193" s="201"/>
      <c r="C193" s="201"/>
      <c r="D193" s="201"/>
      <c r="E193" s="201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  <c r="Y193" s="201"/>
      <c r="Z193" s="201"/>
    </row>
    <row r="194" spans="1:26" ht="12.75" customHeight="1">
      <c r="A194" s="201"/>
      <c r="B194" s="201"/>
      <c r="C194" s="201"/>
      <c r="D194" s="201"/>
      <c r="E194" s="201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  <c r="Y194" s="201"/>
      <c r="Z194" s="201"/>
    </row>
    <row r="195" spans="1:26" ht="12.75" customHeight="1">
      <c r="A195" s="201"/>
      <c r="B195" s="201"/>
      <c r="C195" s="201"/>
      <c r="D195" s="201"/>
      <c r="E195" s="201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  <c r="Y195" s="201"/>
      <c r="Z195" s="201"/>
    </row>
    <row r="196" spans="1:26" ht="12.75" customHeight="1">
      <c r="A196" s="201"/>
      <c r="B196" s="201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  <c r="Y196" s="201"/>
      <c r="Z196" s="201"/>
    </row>
    <row r="197" spans="1:26" ht="12.75" customHeight="1">
      <c r="A197" s="201"/>
      <c r="B197" s="201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  <c r="Y197" s="201"/>
      <c r="Z197" s="201"/>
    </row>
    <row r="198" spans="1:26" ht="12.75" customHeight="1">
      <c r="A198" s="201"/>
      <c r="B198" s="201"/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  <c r="Y198" s="201"/>
      <c r="Z198" s="201"/>
    </row>
    <row r="199" spans="1:26" ht="12.75" customHeight="1">
      <c r="A199" s="201"/>
      <c r="B199" s="201"/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  <c r="Y199" s="201"/>
      <c r="Z199" s="201"/>
    </row>
    <row r="200" spans="1:26" ht="12.75" customHeight="1">
      <c r="A200" s="201"/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</row>
    <row r="201" spans="1:26" ht="12.75" customHeight="1">
      <c r="A201" s="201"/>
      <c r="B201" s="201"/>
      <c r="C201" s="201"/>
      <c r="D201" s="201"/>
      <c r="E201" s="201"/>
      <c r="F201" s="201"/>
      <c r="G201" s="201"/>
      <c r="H201" s="201"/>
      <c r="I201" s="201"/>
      <c r="J201" s="201"/>
      <c r="K201" s="201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  <c r="Y201" s="201"/>
      <c r="Z201" s="201"/>
    </row>
    <row r="202" spans="1:26" ht="12.75" customHeight="1">
      <c r="A202" s="201"/>
      <c r="B202" s="201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</row>
    <row r="203" spans="1:26" ht="12.75" customHeight="1">
      <c r="A203" s="201"/>
      <c r="B203" s="201"/>
      <c r="C203" s="201"/>
      <c r="D203" s="201"/>
      <c r="E203" s="201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</row>
    <row r="204" spans="1:26" ht="12.75" customHeight="1">
      <c r="A204" s="201"/>
      <c r="B204" s="201"/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</row>
    <row r="205" spans="1:26" ht="12.75" customHeight="1">
      <c r="A205" s="201"/>
      <c r="B205" s="201"/>
      <c r="C205" s="201"/>
      <c r="D205" s="201"/>
      <c r="E205" s="201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</row>
    <row r="206" spans="1:26" ht="12.75" customHeight="1">
      <c r="A206" s="201"/>
      <c r="B206" s="201"/>
      <c r="C206" s="201"/>
      <c r="D206" s="201"/>
      <c r="E206" s="201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</row>
    <row r="207" spans="1:26" ht="12.75" customHeight="1">
      <c r="A207" s="201"/>
      <c r="B207" s="201"/>
      <c r="C207" s="201"/>
      <c r="D207" s="201"/>
      <c r="E207" s="201"/>
      <c r="F207" s="201"/>
      <c r="G207" s="201"/>
      <c r="H207" s="201"/>
      <c r="I207" s="201"/>
      <c r="J207" s="201"/>
      <c r="K207" s="201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  <c r="Y207" s="201"/>
      <c r="Z207" s="201"/>
    </row>
    <row r="208" spans="1:26" ht="12.75" customHeight="1">
      <c r="A208" s="201"/>
      <c r="B208" s="201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</row>
    <row r="209" spans="1:26" ht="12.75" customHeight="1">
      <c r="A209" s="201"/>
      <c r="B209" s="201"/>
      <c r="C209" s="201"/>
      <c r="D209" s="201"/>
      <c r="E209" s="201"/>
      <c r="F209" s="201"/>
      <c r="G209" s="201"/>
      <c r="H209" s="201"/>
      <c r="I209" s="201"/>
      <c r="J209" s="201"/>
      <c r="K209" s="201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  <c r="Y209" s="201"/>
      <c r="Z209" s="201"/>
    </row>
    <row r="210" spans="1:26" ht="12.75" customHeight="1">
      <c r="A210" s="201"/>
      <c r="B210" s="201"/>
      <c r="C210" s="201"/>
      <c r="D210" s="201"/>
      <c r="E210" s="201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  <c r="Y210" s="201"/>
      <c r="Z210" s="201"/>
    </row>
    <row r="211" spans="1:26" ht="12.75" customHeight="1">
      <c r="A211" s="201"/>
      <c r="B211" s="201"/>
      <c r="C211" s="201"/>
      <c r="D211" s="201"/>
      <c r="E211" s="201"/>
      <c r="F211" s="201"/>
      <c r="G211" s="20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  <c r="Y211" s="201"/>
      <c r="Z211" s="201"/>
    </row>
    <row r="212" spans="1:26" ht="12.75" customHeight="1">
      <c r="A212" s="201"/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</row>
    <row r="213" spans="1:26" ht="12.75" customHeight="1">
      <c r="A213" s="201"/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  <c r="Y213" s="201"/>
      <c r="Z213" s="201"/>
    </row>
    <row r="214" spans="1:26" ht="12.75" customHeight="1">
      <c r="A214" s="201"/>
      <c r="B214" s="201"/>
      <c r="C214" s="201"/>
      <c r="D214" s="201"/>
      <c r="E214" s="201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  <c r="Y214" s="201"/>
      <c r="Z214" s="201"/>
    </row>
    <row r="215" spans="1:26" ht="12.75" customHeight="1">
      <c r="A215" s="201"/>
      <c r="B215" s="201"/>
      <c r="C215" s="201"/>
      <c r="D215" s="201"/>
      <c r="E215" s="201"/>
      <c r="F215" s="201"/>
      <c r="G215" s="201"/>
      <c r="H215" s="201"/>
      <c r="I215" s="201"/>
      <c r="J215" s="201"/>
      <c r="K215" s="201"/>
      <c r="L215" s="201"/>
      <c r="M215" s="201"/>
      <c r="N215" s="201"/>
      <c r="O215" s="201"/>
      <c r="P215" s="201"/>
      <c r="Q215" s="201"/>
      <c r="R215" s="201"/>
      <c r="S215" s="201"/>
      <c r="T215" s="201"/>
      <c r="U215" s="201"/>
      <c r="V215" s="201"/>
      <c r="W215" s="201"/>
      <c r="X215" s="201"/>
      <c r="Y215" s="201"/>
      <c r="Z215" s="201"/>
    </row>
    <row r="216" spans="1:26" ht="12.75" customHeight="1">
      <c r="A216" s="201"/>
      <c r="B216" s="201"/>
      <c r="C216" s="201"/>
      <c r="D216" s="201"/>
      <c r="E216" s="201"/>
      <c r="F216" s="201"/>
      <c r="G216" s="201"/>
      <c r="H216" s="201"/>
      <c r="I216" s="201"/>
      <c r="J216" s="201"/>
      <c r="K216" s="201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  <c r="W216" s="201"/>
      <c r="X216" s="201"/>
      <c r="Y216" s="201"/>
      <c r="Z216" s="201"/>
    </row>
    <row r="217" spans="1:26" ht="12.75" customHeight="1">
      <c r="A217" s="201"/>
      <c r="B217" s="201"/>
      <c r="C217" s="201"/>
      <c r="D217" s="201"/>
      <c r="E217" s="201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  <c r="Y217" s="201"/>
      <c r="Z217" s="201"/>
    </row>
    <row r="218" spans="1:26" ht="12.75" customHeight="1">
      <c r="A218" s="201"/>
      <c r="B218" s="201"/>
      <c r="C218" s="201"/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  <c r="Y218" s="201"/>
      <c r="Z218" s="201"/>
    </row>
    <row r="219" spans="1:26" ht="12.75" customHeight="1">
      <c r="A219" s="201"/>
      <c r="B219" s="201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  <c r="Y219" s="201"/>
      <c r="Z219" s="201"/>
    </row>
    <row r="220" spans="1:26" ht="12.75" customHeight="1">
      <c r="A220" s="201"/>
      <c r="B220" s="201"/>
      <c r="C220" s="201"/>
      <c r="D220" s="201"/>
      <c r="E220" s="201"/>
      <c r="F220" s="201"/>
      <c r="G220" s="20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  <c r="Y220" s="201"/>
      <c r="Z220" s="201"/>
    </row>
    <row r="221" spans="1:26" ht="12.75" customHeight="1">
      <c r="A221" s="201"/>
      <c r="B221" s="201"/>
      <c r="C221" s="201"/>
      <c r="D221" s="201"/>
      <c r="E221" s="201"/>
      <c r="F221" s="201"/>
      <c r="G221" s="201"/>
      <c r="H221" s="201"/>
      <c r="I221" s="201"/>
      <c r="J221" s="201"/>
      <c r="K221" s="201"/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  <c r="W221" s="201"/>
      <c r="X221" s="201"/>
      <c r="Y221" s="201"/>
      <c r="Z221" s="201"/>
    </row>
    <row r="222" spans="1:26" ht="12.75" customHeight="1">
      <c r="A222" s="201"/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  <c r="Y222" s="201"/>
      <c r="Z222" s="201"/>
    </row>
    <row r="223" spans="1:26" ht="12.75" customHeight="1">
      <c r="A223" s="201"/>
      <c r="B223" s="201"/>
      <c r="C223" s="201"/>
      <c r="D223" s="201"/>
      <c r="E223" s="201"/>
      <c r="F223" s="201"/>
      <c r="G223" s="201"/>
      <c r="H223" s="201"/>
      <c r="I223" s="201"/>
      <c r="J223" s="201"/>
      <c r="K223" s="201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  <c r="Y223" s="201"/>
      <c r="Z223" s="201"/>
    </row>
    <row r="224" spans="1:26" ht="12.75" customHeight="1">
      <c r="A224" s="201"/>
      <c r="B224" s="201"/>
      <c r="C224" s="201"/>
      <c r="D224" s="201"/>
      <c r="E224" s="201"/>
      <c r="F224" s="201"/>
      <c r="G224" s="201"/>
      <c r="H224" s="201"/>
      <c r="I224" s="201"/>
      <c r="J224" s="201"/>
      <c r="K224" s="201"/>
      <c r="L224" s="201"/>
      <c r="M224" s="201"/>
      <c r="N224" s="201"/>
      <c r="O224" s="201"/>
      <c r="P224" s="201"/>
      <c r="Q224" s="201"/>
      <c r="R224" s="201"/>
      <c r="S224" s="201"/>
      <c r="T224" s="201"/>
      <c r="U224" s="201"/>
      <c r="V224" s="201"/>
      <c r="W224" s="201"/>
      <c r="X224" s="201"/>
      <c r="Y224" s="201"/>
      <c r="Z224" s="201"/>
    </row>
    <row r="225" spans="1:26" ht="12.75" customHeight="1">
      <c r="A225" s="201"/>
      <c r="B225" s="201"/>
      <c r="C225" s="201"/>
      <c r="D225" s="201"/>
      <c r="E225" s="201"/>
      <c r="F225" s="201"/>
      <c r="G225" s="201"/>
      <c r="H225" s="201"/>
      <c r="I225" s="201"/>
      <c r="J225" s="201"/>
      <c r="K225" s="201"/>
      <c r="L225" s="201"/>
      <c r="M225" s="201"/>
      <c r="N225" s="201"/>
      <c r="O225" s="201"/>
      <c r="P225" s="201"/>
      <c r="Q225" s="201"/>
      <c r="R225" s="201"/>
      <c r="S225" s="201"/>
      <c r="T225" s="201"/>
      <c r="U225" s="201"/>
      <c r="V225" s="201"/>
      <c r="W225" s="201"/>
      <c r="X225" s="201"/>
      <c r="Y225" s="201"/>
      <c r="Z225" s="201"/>
    </row>
    <row r="226" spans="1:26" ht="12.75" customHeight="1">
      <c r="A226" s="201"/>
      <c r="B226" s="201"/>
      <c r="C226" s="201"/>
      <c r="D226" s="201"/>
      <c r="E226" s="201"/>
      <c r="F226" s="201"/>
      <c r="G226" s="201"/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  <c r="Y226" s="201"/>
      <c r="Z226" s="201"/>
    </row>
    <row r="227" spans="1:26" ht="12.75" customHeight="1">
      <c r="A227" s="201"/>
      <c r="B227" s="201"/>
      <c r="C227" s="201"/>
      <c r="D227" s="201"/>
      <c r="E227" s="201"/>
      <c r="F227" s="201"/>
      <c r="G227" s="201"/>
      <c r="H227" s="201"/>
      <c r="I227" s="201"/>
      <c r="J227" s="201"/>
      <c r="K227" s="201"/>
      <c r="L227" s="201"/>
      <c r="M227" s="201"/>
      <c r="N227" s="201"/>
      <c r="O227" s="201"/>
      <c r="P227" s="201"/>
      <c r="Q227" s="201"/>
      <c r="R227" s="201"/>
      <c r="S227" s="201"/>
      <c r="T227" s="201"/>
      <c r="U227" s="201"/>
      <c r="V227" s="201"/>
      <c r="W227" s="201"/>
      <c r="X227" s="201"/>
      <c r="Y227" s="201"/>
      <c r="Z227" s="201"/>
    </row>
    <row r="228" spans="1:26" ht="12.75" customHeight="1">
      <c r="A228" s="201"/>
      <c r="B228" s="201"/>
      <c r="C228" s="201"/>
      <c r="D228" s="201"/>
      <c r="E228" s="201"/>
      <c r="F228" s="201"/>
      <c r="G228" s="201"/>
      <c r="H228" s="201"/>
      <c r="I228" s="201"/>
      <c r="J228" s="201"/>
      <c r="K228" s="201"/>
      <c r="L228" s="201"/>
      <c r="M228" s="201"/>
      <c r="N228" s="201"/>
      <c r="O228" s="201"/>
      <c r="P228" s="201"/>
      <c r="Q228" s="201"/>
      <c r="R228" s="201"/>
      <c r="S228" s="201"/>
      <c r="T228" s="201"/>
      <c r="U228" s="201"/>
      <c r="V228" s="201"/>
      <c r="W228" s="201"/>
      <c r="X228" s="201"/>
      <c r="Y228" s="201"/>
      <c r="Z228" s="201"/>
    </row>
    <row r="229" spans="1:26" ht="12.75" customHeight="1">
      <c r="A229" s="201"/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1"/>
      <c r="R229" s="201"/>
      <c r="S229" s="201"/>
      <c r="T229" s="201"/>
      <c r="U229" s="201"/>
      <c r="V229" s="201"/>
      <c r="W229" s="201"/>
      <c r="X229" s="201"/>
      <c r="Y229" s="201"/>
      <c r="Z229" s="201"/>
    </row>
    <row r="230" spans="1:26" ht="12.75" customHeight="1">
      <c r="A230" s="201"/>
      <c r="B230" s="201"/>
      <c r="C230" s="201"/>
      <c r="D230" s="201"/>
      <c r="E230" s="201"/>
      <c r="F230" s="201"/>
      <c r="G230" s="201"/>
      <c r="H230" s="201"/>
      <c r="I230" s="201"/>
      <c r="J230" s="201"/>
      <c r="K230" s="201"/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  <c r="Y230" s="201"/>
      <c r="Z230" s="201"/>
    </row>
    <row r="231" spans="1:26" ht="12.75" customHeight="1">
      <c r="A231" s="201"/>
      <c r="B231" s="201"/>
      <c r="C231" s="201"/>
      <c r="D231" s="201"/>
      <c r="E231" s="201"/>
      <c r="F231" s="201"/>
      <c r="G231" s="201"/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/>
      <c r="X231" s="201"/>
      <c r="Y231" s="201"/>
      <c r="Z231" s="201"/>
    </row>
    <row r="232" spans="1:26" ht="12.75" customHeight="1">
      <c r="A232" s="201"/>
      <c r="B232" s="201"/>
      <c r="C232" s="201"/>
      <c r="D232" s="201"/>
      <c r="E232" s="201"/>
      <c r="F232" s="201"/>
      <c r="G232" s="201"/>
      <c r="H232" s="201"/>
      <c r="I232" s="201"/>
      <c r="J232" s="201"/>
      <c r="K232" s="201"/>
      <c r="L232" s="201"/>
      <c r="M232" s="201"/>
      <c r="N232" s="201"/>
      <c r="O232" s="201"/>
      <c r="P232" s="201"/>
      <c r="Q232" s="201"/>
      <c r="R232" s="201"/>
      <c r="S232" s="201"/>
      <c r="T232" s="201"/>
      <c r="U232" s="201"/>
      <c r="V232" s="201"/>
      <c r="W232" s="201"/>
      <c r="X232" s="201"/>
      <c r="Y232" s="201"/>
      <c r="Z232" s="201"/>
    </row>
    <row r="233" spans="1:26" ht="12.75" customHeight="1">
      <c r="A233" s="201"/>
      <c r="B233" s="201"/>
      <c r="C233" s="201"/>
      <c r="D233" s="201"/>
      <c r="E233" s="201"/>
      <c r="F233" s="201"/>
      <c r="G233" s="201"/>
      <c r="H233" s="201"/>
      <c r="I233" s="201"/>
      <c r="J233" s="201"/>
      <c r="K233" s="201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  <c r="Y233" s="201"/>
      <c r="Z233" s="201"/>
    </row>
    <row r="234" spans="1:26" ht="12.75" customHeight="1">
      <c r="A234" s="201"/>
      <c r="B234" s="201"/>
      <c r="C234" s="201"/>
      <c r="D234" s="201"/>
      <c r="E234" s="201"/>
      <c r="F234" s="201"/>
      <c r="G234" s="201"/>
      <c r="H234" s="201"/>
      <c r="I234" s="201"/>
      <c r="J234" s="201"/>
      <c r="K234" s="201"/>
      <c r="L234" s="201"/>
      <c r="M234" s="201"/>
      <c r="N234" s="201"/>
      <c r="O234" s="201"/>
      <c r="P234" s="201"/>
      <c r="Q234" s="201"/>
      <c r="R234" s="201"/>
      <c r="S234" s="201"/>
      <c r="T234" s="201"/>
      <c r="U234" s="201"/>
      <c r="V234" s="201"/>
      <c r="W234" s="201"/>
      <c r="X234" s="201"/>
      <c r="Y234" s="201"/>
      <c r="Z234" s="201"/>
    </row>
    <row r="235" spans="1:26" ht="12.75" customHeight="1">
      <c r="A235" s="201"/>
      <c r="B235" s="201"/>
      <c r="C235" s="201"/>
      <c r="D235" s="201"/>
      <c r="E235" s="201"/>
      <c r="F235" s="201"/>
      <c r="G235" s="201"/>
      <c r="H235" s="201"/>
      <c r="I235" s="201"/>
      <c r="J235" s="201"/>
      <c r="K235" s="201"/>
      <c r="L235" s="201"/>
      <c r="M235" s="201"/>
      <c r="N235" s="201"/>
      <c r="O235" s="201"/>
      <c r="P235" s="201"/>
      <c r="Q235" s="201"/>
      <c r="R235" s="201"/>
      <c r="S235" s="201"/>
      <c r="T235" s="201"/>
      <c r="U235" s="201"/>
      <c r="V235" s="201"/>
      <c r="W235" s="201"/>
      <c r="X235" s="201"/>
      <c r="Y235" s="201"/>
      <c r="Z235" s="201"/>
    </row>
    <row r="236" spans="1:26" ht="12.75" customHeight="1">
      <c r="A236" s="201"/>
      <c r="B236" s="201"/>
      <c r="C236" s="201"/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  <c r="Y236" s="201"/>
      <c r="Z236" s="201"/>
    </row>
    <row r="237" spans="1:26" ht="12.75" customHeight="1">
      <c r="A237" s="201"/>
      <c r="B237" s="201"/>
      <c r="C237" s="201"/>
      <c r="D237" s="201"/>
      <c r="E237" s="201"/>
      <c r="F237" s="201"/>
      <c r="G237" s="201"/>
      <c r="H237" s="201"/>
      <c r="I237" s="201"/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  <c r="Y237" s="201"/>
      <c r="Z237" s="201"/>
    </row>
    <row r="238" spans="1:26" ht="12.75" customHeight="1">
      <c r="A238" s="201"/>
      <c r="B238" s="201"/>
      <c r="C238" s="201"/>
      <c r="D238" s="201"/>
      <c r="E238" s="201"/>
      <c r="F238" s="201"/>
      <c r="G238" s="201"/>
      <c r="H238" s="201"/>
      <c r="I238" s="201"/>
      <c r="J238" s="201"/>
      <c r="K238" s="201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  <c r="W238" s="201"/>
      <c r="X238" s="201"/>
      <c r="Y238" s="201"/>
      <c r="Z238" s="201"/>
    </row>
    <row r="239" spans="1:26" ht="12.75" customHeight="1">
      <c r="A239" s="201"/>
      <c r="B239" s="201"/>
      <c r="C239" s="201"/>
      <c r="D239" s="201"/>
      <c r="E239" s="201"/>
      <c r="F239" s="201"/>
      <c r="G239" s="201"/>
      <c r="H239" s="201"/>
      <c r="I239" s="201"/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  <c r="Y239" s="201"/>
      <c r="Z239" s="201"/>
    </row>
    <row r="240" spans="1:26" ht="12.75" customHeight="1">
      <c r="A240" s="201"/>
      <c r="B240" s="201"/>
      <c r="C240" s="201"/>
      <c r="D240" s="201"/>
      <c r="E240" s="201"/>
      <c r="F240" s="201"/>
      <c r="G240" s="201"/>
      <c r="H240" s="201"/>
      <c r="I240" s="201"/>
      <c r="J240" s="201"/>
      <c r="K240" s="201"/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  <c r="W240" s="201"/>
      <c r="X240" s="201"/>
      <c r="Y240" s="201"/>
      <c r="Z240" s="201"/>
    </row>
    <row r="241" spans="1:26" ht="12.75" customHeight="1">
      <c r="A241" s="201"/>
      <c r="B241" s="201"/>
      <c r="C241" s="201"/>
      <c r="D241" s="201"/>
      <c r="E241" s="201"/>
      <c r="F241" s="201"/>
      <c r="G241" s="201"/>
      <c r="H241" s="201"/>
      <c r="I241" s="201"/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  <c r="Y241" s="201"/>
      <c r="Z241" s="201"/>
    </row>
    <row r="242" spans="1:26" ht="12.75" customHeight="1">
      <c r="A242" s="201"/>
      <c r="B242" s="201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  <c r="Y242" s="201"/>
      <c r="Z242" s="201"/>
    </row>
    <row r="243" spans="1:26" ht="12.75" customHeight="1">
      <c r="A243" s="201"/>
      <c r="B243" s="201"/>
      <c r="C243" s="201"/>
      <c r="D243" s="201"/>
      <c r="E243" s="201"/>
      <c r="F243" s="201"/>
      <c r="G243" s="201"/>
      <c r="H243" s="201"/>
      <c r="I243" s="201"/>
      <c r="J243" s="201"/>
      <c r="K243" s="201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  <c r="W243" s="201"/>
      <c r="X243" s="201"/>
      <c r="Y243" s="201"/>
      <c r="Z243" s="201"/>
    </row>
    <row r="244" spans="1:26" ht="12.75" customHeight="1">
      <c r="A244" s="201"/>
      <c r="B244" s="201"/>
      <c r="C244" s="201"/>
      <c r="D244" s="201"/>
      <c r="E244" s="201"/>
      <c r="F244" s="201"/>
      <c r="G244" s="201"/>
      <c r="H244" s="201"/>
      <c r="I244" s="201"/>
      <c r="J244" s="201"/>
      <c r="K244" s="201"/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  <c r="W244" s="201"/>
      <c r="X244" s="201"/>
      <c r="Y244" s="201"/>
      <c r="Z244" s="201"/>
    </row>
    <row r="245" spans="1:26" ht="12.75" customHeight="1">
      <c r="A245" s="201"/>
      <c r="B245" s="201"/>
      <c r="C245" s="201"/>
      <c r="D245" s="201"/>
      <c r="E245" s="201"/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  <c r="Y245" s="201"/>
      <c r="Z245" s="201"/>
    </row>
    <row r="246" spans="1:26" ht="12.75" customHeight="1">
      <c r="A246" s="201"/>
      <c r="B246" s="201"/>
      <c r="C246" s="201"/>
      <c r="D246" s="201"/>
      <c r="E246" s="201"/>
      <c r="F246" s="201"/>
      <c r="G246" s="201"/>
      <c r="H246" s="201"/>
      <c r="I246" s="201"/>
      <c r="J246" s="201"/>
      <c r="K246" s="201"/>
      <c r="L246" s="201"/>
      <c r="M246" s="201"/>
      <c r="N246" s="201"/>
      <c r="O246" s="201"/>
      <c r="P246" s="201"/>
      <c r="Q246" s="201"/>
      <c r="R246" s="201"/>
      <c r="S246" s="201"/>
      <c r="T246" s="201"/>
      <c r="U246" s="201"/>
      <c r="V246" s="201"/>
      <c r="W246" s="201"/>
      <c r="X246" s="201"/>
      <c r="Y246" s="201"/>
      <c r="Z246" s="201"/>
    </row>
    <row r="247" spans="1:26" ht="12.75" customHeight="1">
      <c r="A247" s="201"/>
      <c r="B247" s="201"/>
      <c r="C247" s="201"/>
      <c r="D247" s="201"/>
      <c r="E247" s="201"/>
      <c r="F247" s="201"/>
      <c r="G247" s="201"/>
      <c r="H247" s="201"/>
      <c r="I247" s="201"/>
      <c r="J247" s="201"/>
      <c r="K247" s="201"/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  <c r="W247" s="201"/>
      <c r="X247" s="201"/>
      <c r="Y247" s="201"/>
      <c r="Z247" s="201"/>
    </row>
    <row r="248" spans="1:26" ht="12.75" customHeight="1">
      <c r="A248" s="201"/>
      <c r="B248" s="201"/>
      <c r="C248" s="201"/>
      <c r="D248" s="201"/>
      <c r="E248" s="201"/>
      <c r="F248" s="201"/>
      <c r="G248" s="201"/>
      <c r="H248" s="201"/>
      <c r="I248" s="201"/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  <c r="Y248" s="201"/>
      <c r="Z248" s="201"/>
    </row>
    <row r="249" spans="1:26" ht="12.75" customHeight="1">
      <c r="A249" s="201"/>
      <c r="B249" s="201"/>
      <c r="C249" s="201"/>
      <c r="D249" s="201"/>
      <c r="E249" s="201"/>
      <c r="F249" s="201"/>
      <c r="G249" s="201"/>
      <c r="H249" s="201"/>
      <c r="I249" s="201"/>
      <c r="J249" s="201"/>
      <c r="K249" s="201"/>
      <c r="L249" s="201"/>
      <c r="M249" s="201"/>
      <c r="N249" s="201"/>
      <c r="O249" s="201"/>
      <c r="P249" s="201"/>
      <c r="Q249" s="201"/>
      <c r="R249" s="201"/>
      <c r="S249" s="201"/>
      <c r="T249" s="201"/>
      <c r="U249" s="201"/>
      <c r="V249" s="201"/>
      <c r="W249" s="201"/>
      <c r="X249" s="201"/>
      <c r="Y249" s="201"/>
      <c r="Z249" s="201"/>
    </row>
    <row r="250" spans="1:26" ht="12.75" customHeight="1">
      <c r="A250" s="201"/>
      <c r="B250" s="201"/>
      <c r="C250" s="201"/>
      <c r="D250" s="201"/>
      <c r="E250" s="201"/>
      <c r="F250" s="201"/>
      <c r="G250" s="201"/>
      <c r="H250" s="201"/>
      <c r="I250" s="201"/>
      <c r="J250" s="201"/>
      <c r="K250" s="201"/>
      <c r="L250" s="201"/>
      <c r="M250" s="201"/>
      <c r="N250" s="201"/>
      <c r="O250" s="201"/>
      <c r="P250" s="201"/>
      <c r="Q250" s="201"/>
      <c r="R250" s="201"/>
      <c r="S250" s="201"/>
      <c r="T250" s="201"/>
      <c r="U250" s="201"/>
      <c r="V250" s="201"/>
      <c r="W250" s="201"/>
      <c r="X250" s="201"/>
      <c r="Y250" s="201"/>
      <c r="Z250" s="201"/>
    </row>
    <row r="251" spans="1:26" ht="12.75" customHeight="1">
      <c r="A251" s="201"/>
      <c r="B251" s="201"/>
      <c r="C251" s="201"/>
      <c r="D251" s="201"/>
      <c r="E251" s="201"/>
      <c r="F251" s="201"/>
      <c r="G251" s="20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/>
      <c r="X251" s="201"/>
      <c r="Y251" s="201"/>
      <c r="Z251" s="201"/>
    </row>
    <row r="252" spans="1:26" ht="12.75" customHeight="1">
      <c r="A252" s="201"/>
      <c r="B252" s="201"/>
      <c r="C252" s="201"/>
      <c r="D252" s="201"/>
      <c r="E252" s="201"/>
      <c r="F252" s="201"/>
      <c r="G252" s="201"/>
      <c r="H252" s="201"/>
      <c r="I252" s="201"/>
      <c r="J252" s="201"/>
      <c r="K252" s="201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1"/>
      <c r="W252" s="201"/>
      <c r="X252" s="201"/>
      <c r="Y252" s="201"/>
      <c r="Z252" s="201"/>
    </row>
    <row r="253" spans="1:26" ht="12.75" customHeight="1">
      <c r="A253" s="201"/>
      <c r="B253" s="201"/>
      <c r="C253" s="201"/>
      <c r="D253" s="201"/>
      <c r="E253" s="201"/>
      <c r="F253" s="201"/>
      <c r="G253" s="201"/>
      <c r="H253" s="201"/>
      <c r="I253" s="201"/>
      <c r="J253" s="201"/>
      <c r="K253" s="201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1"/>
      <c r="W253" s="201"/>
      <c r="X253" s="201"/>
      <c r="Y253" s="201"/>
      <c r="Z253" s="201"/>
    </row>
    <row r="254" spans="1:26" ht="12.75" customHeight="1">
      <c r="A254" s="201"/>
      <c r="B254" s="201"/>
      <c r="C254" s="201"/>
      <c r="D254" s="201"/>
      <c r="E254" s="201"/>
      <c r="F254" s="201"/>
      <c r="G254" s="20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/>
      <c r="X254" s="201"/>
      <c r="Y254" s="201"/>
      <c r="Z254" s="201"/>
    </row>
    <row r="255" spans="1:26" ht="12.75" customHeight="1">
      <c r="A255" s="201"/>
      <c r="B255" s="201"/>
      <c r="C255" s="201"/>
      <c r="D255" s="201"/>
      <c r="E255" s="201"/>
      <c r="F255" s="201"/>
      <c r="G255" s="201"/>
      <c r="H255" s="201"/>
      <c r="I255" s="201"/>
      <c r="J255" s="201"/>
      <c r="K255" s="201"/>
      <c r="L255" s="201"/>
      <c r="M255" s="201"/>
      <c r="N255" s="201"/>
      <c r="O255" s="201"/>
      <c r="P255" s="201"/>
      <c r="Q255" s="201"/>
      <c r="R255" s="201"/>
      <c r="S255" s="201"/>
      <c r="T255" s="201"/>
      <c r="U255" s="201"/>
      <c r="V255" s="201"/>
      <c r="W255" s="201"/>
      <c r="X255" s="201"/>
      <c r="Y255" s="201"/>
      <c r="Z255" s="201"/>
    </row>
    <row r="256" spans="1:26" ht="12.75" customHeight="1">
      <c r="A256" s="201"/>
      <c r="B256" s="201"/>
      <c r="C256" s="201"/>
      <c r="D256" s="201"/>
      <c r="E256" s="201"/>
      <c r="F256" s="201"/>
      <c r="G256" s="201"/>
      <c r="H256" s="201"/>
      <c r="I256" s="201"/>
      <c r="J256" s="201"/>
      <c r="K256" s="201"/>
      <c r="L256" s="201"/>
      <c r="M256" s="201"/>
      <c r="N256" s="201"/>
      <c r="O256" s="201"/>
      <c r="P256" s="201"/>
      <c r="Q256" s="201"/>
      <c r="R256" s="201"/>
      <c r="S256" s="201"/>
      <c r="T256" s="201"/>
      <c r="U256" s="201"/>
      <c r="V256" s="201"/>
      <c r="W256" s="201"/>
      <c r="X256" s="201"/>
      <c r="Y256" s="201"/>
      <c r="Z256" s="201"/>
    </row>
    <row r="257" spans="1:26" ht="12.75" customHeight="1">
      <c r="A257" s="201"/>
      <c r="B257" s="201"/>
      <c r="C257" s="201"/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1"/>
      <c r="Q257" s="201"/>
      <c r="R257" s="201"/>
      <c r="S257" s="201"/>
      <c r="T257" s="201"/>
      <c r="U257" s="201"/>
      <c r="V257" s="201"/>
      <c r="W257" s="201"/>
      <c r="X257" s="201"/>
      <c r="Y257" s="201"/>
      <c r="Z257" s="201"/>
    </row>
    <row r="258" spans="1:26" ht="12.75" customHeight="1">
      <c r="A258" s="201"/>
      <c r="B258" s="201"/>
      <c r="C258" s="201"/>
      <c r="D258" s="201"/>
      <c r="E258" s="201"/>
      <c r="F258" s="201"/>
      <c r="G258" s="201"/>
      <c r="H258" s="201"/>
      <c r="I258" s="201"/>
      <c r="J258" s="201"/>
      <c r="K258" s="201"/>
      <c r="L258" s="201"/>
      <c r="M258" s="201"/>
      <c r="N258" s="201"/>
      <c r="O258" s="201"/>
      <c r="P258" s="201"/>
      <c r="Q258" s="201"/>
      <c r="R258" s="201"/>
      <c r="S258" s="201"/>
      <c r="T258" s="201"/>
      <c r="U258" s="201"/>
      <c r="V258" s="201"/>
      <c r="W258" s="201"/>
      <c r="X258" s="201"/>
      <c r="Y258" s="201"/>
      <c r="Z258" s="201"/>
    </row>
    <row r="259" spans="1:26" ht="12.75" customHeight="1">
      <c r="A259" s="201"/>
      <c r="B259" s="201"/>
      <c r="C259" s="201"/>
      <c r="D259" s="201"/>
      <c r="E259" s="201"/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  <c r="W259" s="201"/>
      <c r="X259" s="201"/>
      <c r="Y259" s="201"/>
      <c r="Z259" s="201"/>
    </row>
    <row r="260" spans="1:26" ht="12.75" customHeight="1">
      <c r="A260" s="201"/>
      <c r="B260" s="201"/>
      <c r="C260" s="201"/>
      <c r="D260" s="201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1"/>
      <c r="Q260" s="201"/>
      <c r="R260" s="201"/>
      <c r="S260" s="201"/>
      <c r="T260" s="201"/>
      <c r="U260" s="201"/>
      <c r="V260" s="201"/>
      <c r="W260" s="201"/>
      <c r="X260" s="201"/>
      <c r="Y260" s="201"/>
      <c r="Z260" s="201"/>
    </row>
    <row r="261" spans="1:26" ht="12.75" customHeight="1">
      <c r="A261" s="201"/>
      <c r="B261" s="201"/>
      <c r="C261" s="201"/>
      <c r="D261" s="201"/>
      <c r="E261" s="201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  <c r="Y261" s="201"/>
      <c r="Z261" s="201"/>
    </row>
    <row r="262" spans="1:26" ht="12.75" customHeight="1">
      <c r="A262" s="201"/>
      <c r="B262" s="201"/>
      <c r="C262" s="201"/>
      <c r="D262" s="201"/>
      <c r="E262" s="201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/>
      <c r="X262" s="201"/>
      <c r="Y262" s="201"/>
      <c r="Z262" s="201"/>
    </row>
    <row r="263" spans="1:26" ht="12.75" customHeight="1">
      <c r="A263" s="201"/>
      <c r="B263" s="201"/>
      <c r="C263" s="201"/>
      <c r="D263" s="201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  <c r="Y263" s="201"/>
      <c r="Z263" s="201"/>
    </row>
    <row r="264" spans="1:26" ht="12.75" customHeight="1">
      <c r="A264" s="201"/>
      <c r="B264" s="201"/>
      <c r="C264" s="201"/>
      <c r="D264" s="201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  <c r="Y264" s="201"/>
      <c r="Z264" s="201"/>
    </row>
    <row r="265" spans="1:26" ht="12.75" customHeight="1">
      <c r="A265" s="201"/>
      <c r="B265" s="201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  <c r="Y265" s="201"/>
      <c r="Z265" s="201"/>
    </row>
    <row r="266" spans="1:26" ht="12.75" customHeight="1">
      <c r="A266" s="201"/>
      <c r="B266" s="201"/>
      <c r="C266" s="201"/>
      <c r="D266" s="201"/>
      <c r="E266" s="201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  <c r="Y266" s="201"/>
      <c r="Z266" s="201"/>
    </row>
    <row r="267" spans="1:26" ht="12.75" customHeight="1">
      <c r="A267" s="201"/>
      <c r="B267" s="201"/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  <c r="Y267" s="201"/>
      <c r="Z267" s="201"/>
    </row>
    <row r="268" spans="1:26" ht="12.75" customHeight="1">
      <c r="A268" s="201"/>
      <c r="B268" s="201"/>
      <c r="C268" s="201"/>
      <c r="D268" s="201"/>
      <c r="E268" s="201"/>
      <c r="F268" s="201"/>
      <c r="G268" s="201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  <c r="W268" s="201"/>
      <c r="X268" s="201"/>
      <c r="Y268" s="201"/>
      <c r="Z268" s="201"/>
    </row>
    <row r="269" spans="1:26" ht="12.75" customHeight="1">
      <c r="A269" s="201"/>
      <c r="B269" s="201"/>
      <c r="C269" s="201"/>
      <c r="D269" s="201"/>
      <c r="E269" s="201"/>
      <c r="F269" s="201"/>
      <c r="G269" s="201"/>
      <c r="H269" s="201"/>
      <c r="I269" s="201"/>
      <c r="J269" s="201"/>
      <c r="K269" s="201"/>
      <c r="L269" s="201"/>
      <c r="M269" s="201"/>
      <c r="N269" s="201"/>
      <c r="O269" s="201"/>
      <c r="P269" s="201"/>
      <c r="Q269" s="201"/>
      <c r="R269" s="201"/>
      <c r="S269" s="201"/>
      <c r="T269" s="201"/>
      <c r="U269" s="201"/>
      <c r="V269" s="201"/>
      <c r="W269" s="201"/>
      <c r="X269" s="201"/>
      <c r="Y269" s="201"/>
      <c r="Z269" s="201"/>
    </row>
    <row r="270" spans="1:26" ht="12.75" customHeight="1">
      <c r="A270" s="201"/>
      <c r="B270" s="201"/>
      <c r="C270" s="201"/>
      <c r="D270" s="201"/>
      <c r="E270" s="201"/>
      <c r="F270" s="201"/>
      <c r="G270" s="201"/>
      <c r="H270" s="201"/>
      <c r="I270" s="201"/>
      <c r="J270" s="201"/>
      <c r="K270" s="201"/>
      <c r="L270" s="201"/>
      <c r="M270" s="201"/>
      <c r="N270" s="201"/>
      <c r="O270" s="201"/>
      <c r="P270" s="201"/>
      <c r="Q270" s="201"/>
      <c r="R270" s="201"/>
      <c r="S270" s="201"/>
      <c r="T270" s="201"/>
      <c r="U270" s="201"/>
      <c r="V270" s="201"/>
      <c r="W270" s="201"/>
      <c r="X270" s="201"/>
      <c r="Y270" s="201"/>
      <c r="Z270" s="201"/>
    </row>
    <row r="271" spans="1:26" ht="12.75" customHeight="1">
      <c r="A271" s="201"/>
      <c r="B271" s="201"/>
      <c r="C271" s="201"/>
      <c r="D271" s="201"/>
      <c r="E271" s="201"/>
      <c r="F271" s="201"/>
      <c r="G271" s="201"/>
      <c r="H271" s="201"/>
      <c r="I271" s="201"/>
      <c r="J271" s="201"/>
      <c r="K271" s="201"/>
      <c r="L271" s="201"/>
      <c r="M271" s="201"/>
      <c r="N271" s="201"/>
      <c r="O271" s="201"/>
      <c r="P271" s="201"/>
      <c r="Q271" s="201"/>
      <c r="R271" s="201"/>
      <c r="S271" s="201"/>
      <c r="T271" s="201"/>
      <c r="U271" s="201"/>
      <c r="V271" s="201"/>
      <c r="W271" s="201"/>
      <c r="X271" s="201"/>
      <c r="Y271" s="201"/>
      <c r="Z271" s="201"/>
    </row>
    <row r="272" spans="1:26" ht="12.75" customHeight="1">
      <c r="A272" s="201"/>
      <c r="B272" s="201"/>
      <c r="C272" s="201"/>
      <c r="D272" s="201"/>
      <c r="E272" s="201"/>
      <c r="F272" s="201"/>
      <c r="G272" s="201"/>
      <c r="H272" s="201"/>
      <c r="I272" s="201"/>
      <c r="J272" s="201"/>
      <c r="K272" s="201"/>
      <c r="L272" s="201"/>
      <c r="M272" s="201"/>
      <c r="N272" s="201"/>
      <c r="O272" s="201"/>
      <c r="P272" s="201"/>
      <c r="Q272" s="201"/>
      <c r="R272" s="201"/>
      <c r="S272" s="201"/>
      <c r="T272" s="201"/>
      <c r="U272" s="201"/>
      <c r="V272" s="201"/>
      <c r="W272" s="201"/>
      <c r="X272" s="201"/>
      <c r="Y272" s="201"/>
      <c r="Z272" s="201"/>
    </row>
    <row r="273" spans="1:26" ht="12.75" customHeight="1">
      <c r="A273" s="201"/>
      <c r="B273" s="201"/>
      <c r="C273" s="201"/>
      <c r="D273" s="201"/>
      <c r="E273" s="201"/>
      <c r="F273" s="201"/>
      <c r="G273" s="201"/>
      <c r="H273" s="201"/>
      <c r="I273" s="201"/>
      <c r="J273" s="201"/>
      <c r="K273" s="201"/>
      <c r="L273" s="201"/>
      <c r="M273" s="201"/>
      <c r="N273" s="201"/>
      <c r="O273" s="201"/>
      <c r="P273" s="201"/>
      <c r="Q273" s="201"/>
      <c r="R273" s="201"/>
      <c r="S273" s="201"/>
      <c r="T273" s="201"/>
      <c r="U273" s="201"/>
      <c r="V273" s="201"/>
      <c r="W273" s="201"/>
      <c r="X273" s="201"/>
      <c r="Y273" s="201"/>
      <c r="Z273" s="201"/>
    </row>
    <row r="274" spans="1:26" ht="12.75" customHeight="1">
      <c r="A274" s="201"/>
      <c r="B274" s="201"/>
      <c r="C274" s="201"/>
      <c r="D274" s="201"/>
      <c r="E274" s="201"/>
      <c r="F274" s="201"/>
      <c r="G274" s="201"/>
      <c r="H274" s="201"/>
      <c r="I274" s="201"/>
      <c r="J274" s="201"/>
      <c r="K274" s="201"/>
      <c r="L274" s="201"/>
      <c r="M274" s="201"/>
      <c r="N274" s="201"/>
      <c r="O274" s="201"/>
      <c r="P274" s="201"/>
      <c r="Q274" s="201"/>
      <c r="R274" s="201"/>
      <c r="S274" s="201"/>
      <c r="T274" s="201"/>
      <c r="U274" s="201"/>
      <c r="V274" s="201"/>
      <c r="W274" s="201"/>
      <c r="X274" s="201"/>
      <c r="Y274" s="201"/>
      <c r="Z274" s="201"/>
    </row>
    <row r="275" spans="1:26" ht="12.75" customHeight="1">
      <c r="A275" s="201"/>
      <c r="B275" s="201"/>
      <c r="C275" s="201"/>
      <c r="D275" s="201"/>
      <c r="E275" s="201"/>
      <c r="F275" s="201"/>
      <c r="G275" s="201"/>
      <c r="H275" s="201"/>
      <c r="I275" s="201"/>
      <c r="J275" s="201"/>
      <c r="K275" s="201"/>
      <c r="L275" s="201"/>
      <c r="M275" s="201"/>
      <c r="N275" s="201"/>
      <c r="O275" s="201"/>
      <c r="P275" s="201"/>
      <c r="Q275" s="201"/>
      <c r="R275" s="201"/>
      <c r="S275" s="201"/>
      <c r="T275" s="201"/>
      <c r="U275" s="201"/>
      <c r="V275" s="201"/>
      <c r="W275" s="201"/>
      <c r="X275" s="201"/>
      <c r="Y275" s="201"/>
      <c r="Z275" s="201"/>
    </row>
    <row r="276" spans="1:26" ht="12.75" customHeight="1">
      <c r="A276" s="201"/>
      <c r="B276" s="201"/>
      <c r="C276" s="201"/>
      <c r="D276" s="201"/>
      <c r="E276" s="201"/>
      <c r="F276" s="201"/>
      <c r="G276" s="201"/>
      <c r="H276" s="201"/>
      <c r="I276" s="201"/>
      <c r="J276" s="201"/>
      <c r="K276" s="201"/>
      <c r="L276" s="201"/>
      <c r="M276" s="201"/>
      <c r="N276" s="201"/>
      <c r="O276" s="201"/>
      <c r="P276" s="201"/>
      <c r="Q276" s="201"/>
      <c r="R276" s="201"/>
      <c r="S276" s="201"/>
      <c r="T276" s="201"/>
      <c r="U276" s="201"/>
      <c r="V276" s="201"/>
      <c r="W276" s="201"/>
      <c r="X276" s="201"/>
      <c r="Y276" s="201"/>
      <c r="Z276" s="201"/>
    </row>
    <row r="277" spans="1:26" ht="12.75" customHeight="1">
      <c r="A277" s="201"/>
      <c r="B277" s="201"/>
      <c r="C277" s="201"/>
      <c r="D277" s="201"/>
      <c r="E277" s="201"/>
      <c r="F277" s="201"/>
      <c r="G277" s="201"/>
      <c r="H277" s="201"/>
      <c r="I277" s="201"/>
      <c r="J277" s="201"/>
      <c r="K277" s="201"/>
      <c r="L277" s="201"/>
      <c r="M277" s="201"/>
      <c r="N277" s="201"/>
      <c r="O277" s="201"/>
      <c r="P277" s="201"/>
      <c r="Q277" s="201"/>
      <c r="R277" s="201"/>
      <c r="S277" s="201"/>
      <c r="T277" s="201"/>
      <c r="U277" s="201"/>
      <c r="V277" s="201"/>
      <c r="W277" s="201"/>
      <c r="X277" s="201"/>
      <c r="Y277" s="201"/>
      <c r="Z277" s="201"/>
    </row>
    <row r="278" spans="1:26" ht="12.75" customHeight="1">
      <c r="A278" s="201"/>
      <c r="B278" s="201"/>
      <c r="C278" s="201"/>
      <c r="D278" s="201"/>
      <c r="E278" s="201"/>
      <c r="F278" s="201"/>
      <c r="G278" s="201"/>
      <c r="H278" s="201"/>
      <c r="I278" s="201"/>
      <c r="J278" s="201"/>
      <c r="K278" s="201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  <c r="W278" s="201"/>
      <c r="X278" s="201"/>
      <c r="Y278" s="201"/>
      <c r="Z278" s="201"/>
    </row>
    <row r="279" spans="1:26" ht="12.75" customHeight="1">
      <c r="A279" s="201"/>
      <c r="B279" s="201"/>
      <c r="C279" s="201"/>
      <c r="D279" s="201"/>
      <c r="E279" s="201"/>
      <c r="F279" s="201"/>
      <c r="G279" s="201"/>
      <c r="H279" s="201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/>
      <c r="X279" s="201"/>
      <c r="Y279" s="201"/>
      <c r="Z279" s="201"/>
    </row>
    <row r="280" spans="1:26" ht="12.75" customHeight="1">
      <c r="A280" s="201"/>
      <c r="B280" s="201"/>
      <c r="C280" s="201"/>
      <c r="D280" s="201"/>
      <c r="E280" s="201"/>
      <c r="F280" s="201"/>
      <c r="G280" s="201"/>
      <c r="H280" s="201"/>
      <c r="I280" s="201"/>
      <c r="J280" s="201"/>
      <c r="K280" s="201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  <c r="W280" s="201"/>
      <c r="X280" s="201"/>
      <c r="Y280" s="201"/>
      <c r="Z280" s="201"/>
    </row>
    <row r="281" spans="1:26" ht="12.75" customHeight="1">
      <c r="A281" s="201"/>
      <c r="B281" s="201"/>
      <c r="C281" s="201"/>
      <c r="D281" s="201"/>
      <c r="E281" s="201"/>
      <c r="F281" s="201"/>
      <c r="G281" s="201"/>
      <c r="H281" s="201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/>
      <c r="X281" s="201"/>
      <c r="Y281" s="201"/>
      <c r="Z281" s="201"/>
    </row>
    <row r="282" spans="1:26" ht="12.75" customHeight="1">
      <c r="A282" s="201"/>
      <c r="B282" s="201"/>
      <c r="C282" s="201"/>
      <c r="D282" s="201"/>
      <c r="E282" s="201"/>
      <c r="F282" s="201"/>
      <c r="G282" s="201"/>
      <c r="H282" s="201"/>
      <c r="I282" s="201"/>
      <c r="J282" s="201"/>
      <c r="K282" s="201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  <c r="W282" s="201"/>
      <c r="X282" s="201"/>
      <c r="Y282" s="201"/>
      <c r="Z282" s="201"/>
    </row>
    <row r="283" spans="1:26" ht="12.75" customHeight="1">
      <c r="A283" s="201"/>
      <c r="B283" s="201"/>
      <c r="C283" s="201"/>
      <c r="D283" s="201"/>
      <c r="E283" s="201"/>
      <c r="F283" s="201"/>
      <c r="G283" s="201"/>
      <c r="H283" s="201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  <c r="Y283" s="201"/>
      <c r="Z283" s="201"/>
    </row>
    <row r="284" spans="1:26" ht="12.75" customHeight="1">
      <c r="A284" s="201"/>
      <c r="B284" s="201"/>
      <c r="C284" s="201"/>
      <c r="D284" s="201"/>
      <c r="E284" s="201"/>
      <c r="F284" s="201"/>
      <c r="G284" s="201"/>
      <c r="H284" s="201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  <c r="Y284" s="201"/>
      <c r="Z284" s="201"/>
    </row>
    <row r="285" spans="1:26" ht="12.75" customHeight="1">
      <c r="A285" s="201"/>
      <c r="B285" s="201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  <c r="W285" s="201"/>
      <c r="X285" s="201"/>
      <c r="Y285" s="201"/>
      <c r="Z285" s="201"/>
    </row>
    <row r="286" spans="1:26" ht="12.75" customHeight="1">
      <c r="A286" s="201"/>
      <c r="B286" s="201"/>
      <c r="C286" s="201"/>
      <c r="D286" s="201"/>
      <c r="E286" s="201"/>
      <c r="F286" s="201"/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/>
      <c r="X286" s="201"/>
      <c r="Y286" s="201"/>
      <c r="Z286" s="201"/>
    </row>
    <row r="287" spans="1:26" ht="12.75" customHeight="1">
      <c r="A287" s="201"/>
      <c r="B287" s="201"/>
      <c r="C287" s="201"/>
      <c r="D287" s="201"/>
      <c r="E287" s="201"/>
      <c r="F287" s="201"/>
      <c r="G287" s="201"/>
      <c r="H287" s="201"/>
      <c r="I287" s="201"/>
      <c r="J287" s="201"/>
      <c r="K287" s="201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/>
      <c r="X287" s="201"/>
      <c r="Y287" s="201"/>
      <c r="Z287" s="201"/>
    </row>
    <row r="288" spans="1:26" ht="12.75" customHeight="1">
      <c r="A288" s="201"/>
      <c r="B288" s="201"/>
      <c r="C288" s="201"/>
      <c r="D288" s="201"/>
      <c r="E288" s="201"/>
      <c r="F288" s="201"/>
      <c r="G288" s="201"/>
      <c r="H288" s="201"/>
      <c r="I288" s="201"/>
      <c r="J288" s="201"/>
      <c r="K288" s="201"/>
      <c r="L288" s="201"/>
      <c r="M288" s="201"/>
      <c r="N288" s="201"/>
      <c r="O288" s="201"/>
      <c r="P288" s="201"/>
      <c r="Q288" s="201"/>
      <c r="R288" s="201"/>
      <c r="S288" s="201"/>
      <c r="T288" s="201"/>
      <c r="U288" s="201"/>
      <c r="V288" s="201"/>
      <c r="W288" s="201"/>
      <c r="X288" s="201"/>
      <c r="Y288" s="201"/>
      <c r="Z288" s="201"/>
    </row>
    <row r="289" spans="1:26" ht="12.75" customHeight="1">
      <c r="A289" s="201"/>
      <c r="B289" s="201"/>
      <c r="C289" s="201"/>
      <c r="D289" s="201"/>
      <c r="E289" s="201"/>
      <c r="F289" s="201"/>
      <c r="G289" s="201"/>
      <c r="H289" s="201"/>
      <c r="I289" s="201"/>
      <c r="J289" s="201"/>
      <c r="K289" s="201"/>
      <c r="L289" s="201"/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  <c r="W289" s="201"/>
      <c r="X289" s="201"/>
      <c r="Y289" s="201"/>
      <c r="Z289" s="201"/>
    </row>
    <row r="290" spans="1:26" ht="12.75" customHeight="1">
      <c r="A290" s="201"/>
      <c r="B290" s="201"/>
      <c r="C290" s="201"/>
      <c r="D290" s="201"/>
      <c r="E290" s="201"/>
      <c r="F290" s="201"/>
      <c r="G290" s="201"/>
      <c r="H290" s="201"/>
      <c r="I290" s="201"/>
      <c r="J290" s="201"/>
      <c r="K290" s="201"/>
      <c r="L290" s="201"/>
      <c r="M290" s="201"/>
      <c r="N290" s="201"/>
      <c r="O290" s="201"/>
      <c r="P290" s="201"/>
      <c r="Q290" s="201"/>
      <c r="R290" s="201"/>
      <c r="S290" s="201"/>
      <c r="T290" s="201"/>
      <c r="U290" s="201"/>
      <c r="V290" s="201"/>
      <c r="W290" s="201"/>
      <c r="X290" s="201"/>
      <c r="Y290" s="201"/>
      <c r="Z290" s="201"/>
    </row>
    <row r="291" spans="1:26" ht="12.75" customHeight="1">
      <c r="A291" s="201"/>
      <c r="B291" s="201"/>
      <c r="C291" s="201"/>
      <c r="D291" s="201"/>
      <c r="E291" s="201"/>
      <c r="F291" s="201"/>
      <c r="G291" s="201"/>
      <c r="H291" s="201"/>
      <c r="I291" s="201"/>
      <c r="J291" s="201"/>
      <c r="K291" s="201"/>
      <c r="L291" s="201"/>
      <c r="M291" s="201"/>
      <c r="N291" s="201"/>
      <c r="O291" s="201"/>
      <c r="P291" s="201"/>
      <c r="Q291" s="201"/>
      <c r="R291" s="201"/>
      <c r="S291" s="201"/>
      <c r="T291" s="201"/>
      <c r="U291" s="201"/>
      <c r="V291" s="201"/>
      <c r="W291" s="201"/>
      <c r="X291" s="201"/>
      <c r="Y291" s="201"/>
      <c r="Z291" s="201"/>
    </row>
    <row r="292" spans="1:26" ht="12.75" customHeight="1">
      <c r="A292" s="201"/>
      <c r="B292" s="201"/>
      <c r="C292" s="201"/>
      <c r="D292" s="201"/>
      <c r="E292" s="201"/>
      <c r="F292" s="201"/>
      <c r="G292" s="201"/>
      <c r="H292" s="201"/>
      <c r="I292" s="201"/>
      <c r="J292" s="201"/>
      <c r="K292" s="201"/>
      <c r="L292" s="201"/>
      <c r="M292" s="201"/>
      <c r="N292" s="201"/>
      <c r="O292" s="201"/>
      <c r="P292" s="201"/>
      <c r="Q292" s="201"/>
      <c r="R292" s="201"/>
      <c r="S292" s="201"/>
      <c r="T292" s="201"/>
      <c r="U292" s="201"/>
      <c r="V292" s="201"/>
      <c r="W292" s="201"/>
      <c r="X292" s="201"/>
      <c r="Y292" s="201"/>
      <c r="Z292" s="201"/>
    </row>
    <row r="293" spans="1:26" ht="15.75" customHeight="1"/>
    <row r="294" spans="1:26" ht="15.75" customHeight="1"/>
    <row r="295" spans="1:26" ht="15.75" customHeight="1"/>
    <row r="296" spans="1:26" ht="15.75" customHeight="1"/>
    <row r="297" spans="1:26" ht="15.75" customHeight="1"/>
    <row r="298" spans="1:26" ht="15.75" customHeight="1"/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71">
    <mergeCell ref="B75:E75"/>
    <mergeCell ref="C76:D76"/>
    <mergeCell ref="F79:O79"/>
    <mergeCell ref="F80:G80"/>
    <mergeCell ref="H80:I80"/>
    <mergeCell ref="J80:K80"/>
    <mergeCell ref="L80:M80"/>
    <mergeCell ref="N80:O80"/>
    <mergeCell ref="C74:E7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51:D51"/>
    <mergeCell ref="D63:E63"/>
    <mergeCell ref="C52:D52"/>
    <mergeCell ref="B61:E61"/>
    <mergeCell ref="B62:E62"/>
    <mergeCell ref="B54:B55"/>
    <mergeCell ref="C54:D55"/>
    <mergeCell ref="B56:B57"/>
    <mergeCell ref="C56:D57"/>
    <mergeCell ref="B60:E60"/>
    <mergeCell ref="B63:B64"/>
    <mergeCell ref="C63:C64"/>
    <mergeCell ref="C53:D53"/>
    <mergeCell ref="C45:D45"/>
    <mergeCell ref="C46:D46"/>
    <mergeCell ref="C47:D47"/>
    <mergeCell ref="C48:D48"/>
    <mergeCell ref="C49:D49"/>
    <mergeCell ref="C39:D39"/>
    <mergeCell ref="C40:D40"/>
    <mergeCell ref="C41:D41"/>
    <mergeCell ref="C42:D42"/>
    <mergeCell ref="B43:B44"/>
    <mergeCell ref="C43:D44"/>
    <mergeCell ref="Q13:Q14"/>
    <mergeCell ref="C15:E15"/>
    <mergeCell ref="C18:E18"/>
    <mergeCell ref="Q19:Q22"/>
    <mergeCell ref="C24:D24"/>
    <mergeCell ref="X10:Y10"/>
    <mergeCell ref="F11:G11"/>
    <mergeCell ref="H11:I11"/>
    <mergeCell ref="J11:K11"/>
    <mergeCell ref="L11:M11"/>
    <mergeCell ref="N11:O11"/>
    <mergeCell ref="S11:V11"/>
    <mergeCell ref="P10:P11"/>
    <mergeCell ref="P63:P64"/>
    <mergeCell ref="D64:E64"/>
    <mergeCell ref="B2:E2"/>
    <mergeCell ref="B10:B11"/>
    <mergeCell ref="C10:C11"/>
    <mergeCell ref="E10:E11"/>
    <mergeCell ref="F10:O10"/>
    <mergeCell ref="B28:E28"/>
    <mergeCell ref="B29:P29"/>
    <mergeCell ref="B32:E32"/>
    <mergeCell ref="B33:B34"/>
    <mergeCell ref="C33:D34"/>
    <mergeCell ref="B35:B36"/>
    <mergeCell ref="C35:D36"/>
    <mergeCell ref="C37:D37"/>
    <mergeCell ref="C38:D38"/>
  </mergeCells>
  <conditionalFormatting sqref="E82 C84:D84">
    <cfRule type="cellIs" dxfId="139" priority="6" operator="greaterThan">
      <formula>0</formula>
    </cfRule>
  </conditionalFormatting>
  <conditionalFormatting sqref="V13">
    <cfRule type="cellIs" dxfId="138" priority="7" operator="lessThan">
      <formula>$U$13</formula>
    </cfRule>
  </conditionalFormatting>
  <conditionalFormatting sqref="V14">
    <cfRule type="cellIs" dxfId="137" priority="8" operator="lessThan">
      <formula>$U$14</formula>
    </cfRule>
  </conditionalFormatting>
  <conditionalFormatting sqref="V16">
    <cfRule type="cellIs" dxfId="136" priority="9" operator="lessThan">
      <formula>$U$16</formula>
    </cfRule>
  </conditionalFormatting>
  <conditionalFormatting sqref="F58:O58">
    <cfRule type="cellIs" dxfId="135" priority="10" operator="lessThan">
      <formula>$F$50/2</formula>
    </cfRule>
  </conditionalFormatting>
  <conditionalFormatting sqref="P61">
    <cfRule type="cellIs" dxfId="134" priority="11" operator="lessThan">
      <formula>#REF!</formula>
    </cfRule>
  </conditionalFormatting>
  <conditionalFormatting sqref="P61">
    <cfRule type="cellIs" dxfId="133" priority="12" operator="greaterThan">
      <formula>#REF!</formula>
    </cfRule>
  </conditionalFormatting>
  <conditionalFormatting sqref="H80">
    <cfRule type="cellIs" dxfId="132" priority="17" operator="greaterThan">
      <formula>$H$80</formula>
    </cfRule>
  </conditionalFormatting>
  <conditionalFormatting sqref="N60:O60">
    <cfRule type="cellIs" dxfId="131" priority="34" operator="lessThan">
      <formula>#REF!</formula>
    </cfRule>
  </conditionalFormatting>
  <conditionalFormatting sqref="N60:O60">
    <cfRule type="cellIs" dxfId="130" priority="35" operator="greaterThan">
      <formula>#REF!</formula>
    </cfRule>
  </conditionalFormatting>
  <conditionalFormatting sqref="H59">
    <cfRule type="cellIs" dxfId="129" priority="36" operator="lessThan">
      <formula>$H$60</formula>
    </cfRule>
  </conditionalFormatting>
  <conditionalFormatting sqref="H59">
    <cfRule type="cellIs" dxfId="128" priority="37" operator="greaterThan">
      <formula>$H$60</formula>
    </cfRule>
  </conditionalFormatting>
  <conditionalFormatting sqref="I59">
    <cfRule type="cellIs" dxfId="127" priority="38" operator="lessThan">
      <formula>$I$60</formula>
    </cfRule>
  </conditionalFormatting>
  <conditionalFormatting sqref="I59">
    <cfRule type="cellIs" dxfId="126" priority="39" operator="greaterThan">
      <formula>$I$60</formula>
    </cfRule>
  </conditionalFormatting>
  <conditionalFormatting sqref="J59">
    <cfRule type="cellIs" dxfId="125" priority="40" operator="lessThan">
      <formula>$J$60</formula>
    </cfRule>
  </conditionalFormatting>
  <conditionalFormatting sqref="J59">
    <cfRule type="cellIs" dxfId="124" priority="41" operator="greaterThan">
      <formula>$J$60</formula>
    </cfRule>
  </conditionalFormatting>
  <conditionalFormatting sqref="K59">
    <cfRule type="cellIs" dxfId="123" priority="42" operator="lessThan">
      <formula>$K$60</formula>
    </cfRule>
  </conditionalFormatting>
  <conditionalFormatting sqref="K59">
    <cfRule type="cellIs" dxfId="122" priority="43" operator="greaterThan">
      <formula>$K$60</formula>
    </cfRule>
  </conditionalFormatting>
  <conditionalFormatting sqref="L59">
    <cfRule type="cellIs" dxfId="121" priority="44" operator="lessThan">
      <formula>$L$60</formula>
    </cfRule>
  </conditionalFormatting>
  <conditionalFormatting sqref="L59">
    <cfRule type="cellIs" dxfId="120" priority="45" operator="greaterThan">
      <formula>$L$60</formula>
    </cfRule>
  </conditionalFormatting>
  <conditionalFormatting sqref="M59">
    <cfRule type="cellIs" dxfId="119" priority="46" operator="lessThan">
      <formula>$M$60</formula>
    </cfRule>
  </conditionalFormatting>
  <conditionalFormatting sqref="M59">
    <cfRule type="cellIs" dxfId="118" priority="47" operator="greaterThan">
      <formula>$M$60</formula>
    </cfRule>
  </conditionalFormatting>
  <conditionalFormatting sqref="N59">
    <cfRule type="cellIs" dxfId="117" priority="48" operator="lessThan">
      <formula>$N$60</formula>
    </cfRule>
  </conditionalFormatting>
  <conditionalFormatting sqref="N59">
    <cfRule type="cellIs" dxfId="116" priority="49" operator="greaterThan">
      <formula>$N$60</formula>
    </cfRule>
  </conditionalFormatting>
  <conditionalFormatting sqref="O59">
    <cfRule type="cellIs" dxfId="115" priority="50" operator="lessThan">
      <formula>$O$60</formula>
    </cfRule>
  </conditionalFormatting>
  <conditionalFormatting sqref="O59">
    <cfRule type="cellIs" dxfId="114" priority="51" operator="greaterThan">
      <formula>$O$60</formula>
    </cfRule>
  </conditionalFormatting>
  <conditionalFormatting sqref="F62:G62">
    <cfRule type="cellIs" dxfId="113" priority="5" operator="notEqual">
      <formula>$F$80</formula>
    </cfRule>
  </conditionalFormatting>
  <conditionalFormatting sqref="H62:I62">
    <cfRule type="cellIs" dxfId="112" priority="4" operator="notEqual">
      <formula>$H$80</formula>
    </cfRule>
  </conditionalFormatting>
  <conditionalFormatting sqref="J62:K62">
    <cfRule type="cellIs" dxfId="111" priority="3" operator="notEqual">
      <formula>$J$80</formula>
    </cfRule>
  </conditionalFormatting>
  <conditionalFormatting sqref="L62:M62">
    <cfRule type="cellIs" dxfId="110" priority="2" operator="notEqual">
      <formula>$L$80</formula>
    </cfRule>
  </conditionalFormatting>
  <conditionalFormatting sqref="N62:O62">
    <cfRule type="cellIs" dxfId="109" priority="1" operator="notEqual">
      <formula>$N$80</formula>
    </cfRule>
  </conditionalFormatting>
  <dataValidations count="6">
    <dataValidation type="list" allowBlank="1" showInputMessage="1" showErrorMessage="1" sqref="T13:T14">
      <formula1>$C$7:$C$8</formula1>
    </dataValidation>
    <dataValidation type="list" allowBlank="1" showErrorMessage="1" sqref="C30:C31">
      <formula1>$Y$12:$Y$20</formula1>
    </dataValidation>
    <dataValidation type="list" allowBlank="1" showErrorMessage="1" sqref="D31">
      <formula1>$Y$13:$Y$16</formula1>
    </dataValidation>
    <dataValidation type="list" allowBlank="1" showErrorMessage="1" sqref="D13:D14 D30">
      <formula1>$T$21:$T$23</formula1>
    </dataValidation>
    <dataValidation type="list" allowBlank="1" showErrorMessage="1" sqref="F61:O61 E33:E49 E51 E54:E57">
      <formula1>$C$7:$C$8</formula1>
    </dataValidation>
    <dataValidation type="list" allowBlank="1" showErrorMessage="1" sqref="E52:E53">
      <formula1>$T$13:$T$16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8"/>
  <sheetViews>
    <sheetView tabSelected="1" zoomScaleNormal="100" workbookViewId="0">
      <pane ySplit="11" topLeftCell="A39" activePane="bottomLeft" state="frozen"/>
      <selection pane="bottomLeft" activeCell="A50" sqref="A50:XFD50"/>
    </sheetView>
  </sheetViews>
  <sheetFormatPr defaultColWidth="14.44140625" defaultRowHeight="15" customHeight="1"/>
  <cols>
    <col min="1" max="1" width="21.44140625" style="411" customWidth="1"/>
    <col min="2" max="2" width="3.44140625" style="411" customWidth="1"/>
    <col min="3" max="3" width="31.5546875" style="411" customWidth="1"/>
    <col min="4" max="4" width="9" style="411" customWidth="1"/>
    <col min="5" max="5" width="11.77734375" style="411" customWidth="1"/>
    <col min="6" max="9" width="5.77734375" style="411" customWidth="1"/>
    <col min="10" max="10" width="5.44140625" style="411" customWidth="1"/>
    <col min="11" max="13" width="5.77734375" style="411" customWidth="1"/>
    <col min="14" max="14" width="7.77734375" style="411" customWidth="1"/>
    <col min="15" max="15" width="5.77734375" style="411" customWidth="1"/>
    <col min="16" max="16" width="19.21875" style="411" customWidth="1"/>
    <col min="17" max="17" width="5.5546875" style="411" customWidth="1"/>
    <col min="18" max="19" width="8.77734375" style="411" customWidth="1"/>
    <col min="20" max="20" width="19.44140625" style="411" customWidth="1"/>
    <col min="21" max="22" width="14.21875" style="411" customWidth="1"/>
    <col min="23" max="23" width="15.77734375" style="411" customWidth="1"/>
    <col min="24" max="24" width="40.21875" style="411" customWidth="1"/>
    <col min="25" max="25" width="24.5546875" style="411" customWidth="1"/>
    <col min="26" max="16384" width="14.44140625" style="411"/>
  </cols>
  <sheetData>
    <row r="1" spans="1:25" ht="21.75" customHeight="1">
      <c r="B1" s="412" t="s">
        <v>1</v>
      </c>
      <c r="Q1" s="413"/>
    </row>
    <row r="2" spans="1:25" ht="12.75" customHeight="1">
      <c r="B2" s="807" t="s">
        <v>295</v>
      </c>
      <c r="C2" s="808"/>
      <c r="D2" s="808"/>
      <c r="E2" s="808"/>
      <c r="L2" s="414"/>
      <c r="M2" s="414"/>
      <c r="N2" s="414"/>
      <c r="O2" s="414"/>
      <c r="Q2" s="413"/>
    </row>
    <row r="3" spans="1:25" ht="12.75" customHeight="1">
      <c r="B3" s="415" t="s">
        <v>15</v>
      </c>
      <c r="L3" s="416"/>
      <c r="M3" s="416"/>
      <c r="N3" s="416"/>
      <c r="Q3" s="413"/>
    </row>
    <row r="4" spans="1:25" ht="12.75" customHeight="1">
      <c r="B4" s="417" t="s">
        <v>16</v>
      </c>
      <c r="L4" s="416"/>
      <c r="M4" s="416"/>
      <c r="N4" s="416"/>
      <c r="Q4" s="413"/>
    </row>
    <row r="5" spans="1:25" ht="12.75" customHeight="1">
      <c r="B5" s="417" t="s">
        <v>17</v>
      </c>
      <c r="D5" s="414" t="str">
        <f>IF($C$30=0," ",$C$30)</f>
        <v>język obcy nowożytny</v>
      </c>
      <c r="H5" s="414" t="str">
        <f>IF(C31=0," ",C31)</f>
        <v>matematyka</v>
      </c>
      <c r="L5" s="416"/>
      <c r="M5" s="416"/>
      <c r="N5" s="416"/>
      <c r="Q5" s="413"/>
    </row>
    <row r="6" spans="1:25" ht="12.75" customHeight="1">
      <c r="B6" s="415" t="s">
        <v>22</v>
      </c>
      <c r="C6" s="418"/>
      <c r="D6" s="419"/>
      <c r="H6" s="414"/>
      <c r="L6" s="416"/>
      <c r="M6" s="416"/>
      <c r="N6" s="416"/>
      <c r="Q6" s="413"/>
    </row>
    <row r="7" spans="1:25" ht="12.75" customHeight="1">
      <c r="B7" s="415"/>
      <c r="C7" s="420" t="s">
        <v>296</v>
      </c>
      <c r="D7" s="421" t="s">
        <v>297</v>
      </c>
      <c r="H7" s="414"/>
      <c r="L7" s="416"/>
      <c r="M7" s="416"/>
      <c r="N7" s="416"/>
      <c r="Q7" s="413"/>
    </row>
    <row r="8" spans="1:25" ht="12.75" customHeight="1">
      <c r="B8" s="415"/>
      <c r="C8" s="420" t="s">
        <v>298</v>
      </c>
      <c r="D8" s="421" t="s">
        <v>299</v>
      </c>
      <c r="H8" s="414"/>
      <c r="L8" s="416"/>
      <c r="M8" s="416"/>
      <c r="N8" s="416"/>
      <c r="Q8" s="413"/>
    </row>
    <row r="9" spans="1:25" ht="12.75" customHeight="1">
      <c r="Q9" s="413"/>
    </row>
    <row r="10" spans="1:25" ht="24.75" customHeight="1">
      <c r="B10" s="809" t="s">
        <v>4</v>
      </c>
      <c r="C10" s="811" t="s">
        <v>5</v>
      </c>
      <c r="D10" s="422"/>
      <c r="E10" s="813"/>
      <c r="F10" s="815" t="s">
        <v>6</v>
      </c>
      <c r="G10" s="816"/>
      <c r="H10" s="816"/>
      <c r="I10" s="816"/>
      <c r="J10" s="816"/>
      <c r="K10" s="816"/>
      <c r="L10" s="816"/>
      <c r="M10" s="816"/>
      <c r="N10" s="816"/>
      <c r="O10" s="817"/>
      <c r="P10" s="821" t="s">
        <v>44</v>
      </c>
      <c r="Q10" s="423"/>
      <c r="X10" s="819" t="s">
        <v>7</v>
      </c>
      <c r="Y10" s="817"/>
    </row>
    <row r="11" spans="1:25" ht="25.5" customHeight="1">
      <c r="B11" s="810"/>
      <c r="C11" s="812"/>
      <c r="D11" s="424"/>
      <c r="E11" s="814"/>
      <c r="F11" s="815" t="s">
        <v>8</v>
      </c>
      <c r="G11" s="817"/>
      <c r="H11" s="815" t="s">
        <v>9</v>
      </c>
      <c r="I11" s="817"/>
      <c r="J11" s="815" t="s">
        <v>10</v>
      </c>
      <c r="K11" s="817"/>
      <c r="L11" s="815" t="s">
        <v>11</v>
      </c>
      <c r="M11" s="817"/>
      <c r="N11" s="820" t="s">
        <v>45</v>
      </c>
      <c r="O11" s="817"/>
      <c r="P11" s="810"/>
      <c r="Q11" s="423"/>
      <c r="S11" s="819" t="s">
        <v>46</v>
      </c>
      <c r="T11" s="816"/>
      <c r="U11" s="816"/>
      <c r="V11" s="817"/>
      <c r="X11" s="425" t="s">
        <v>47</v>
      </c>
      <c r="Y11" s="426" t="s">
        <v>48</v>
      </c>
    </row>
    <row r="12" spans="1:25" ht="12.75" customHeight="1">
      <c r="A12" s="427"/>
      <c r="B12" s="428">
        <v>1</v>
      </c>
      <c r="C12" s="216" t="s">
        <v>14</v>
      </c>
      <c r="D12" s="217"/>
      <c r="E12" s="218" t="str">
        <f>IF(C29="język obcy nowożytny","R","P")</f>
        <v>P</v>
      </c>
      <c r="F12" s="219">
        <v>3</v>
      </c>
      <c r="G12" s="219">
        <v>3</v>
      </c>
      <c r="H12" s="219">
        <v>3</v>
      </c>
      <c r="I12" s="219">
        <v>3</v>
      </c>
      <c r="J12" s="219">
        <v>3</v>
      </c>
      <c r="K12" s="219">
        <v>3</v>
      </c>
      <c r="L12" s="219">
        <v>3</v>
      </c>
      <c r="M12" s="219">
        <v>3</v>
      </c>
      <c r="N12" s="219">
        <v>4</v>
      </c>
      <c r="O12" s="219">
        <v>4</v>
      </c>
      <c r="P12" s="429">
        <f t="shared" ref="P12:P28" si="0">SUM(F12:O12)/2</f>
        <v>16</v>
      </c>
      <c r="Q12" s="430"/>
      <c r="S12" s="431"/>
      <c r="T12" s="431" t="s">
        <v>50</v>
      </c>
      <c r="U12" s="431" t="s">
        <v>51</v>
      </c>
      <c r="V12" s="431" t="s">
        <v>52</v>
      </c>
      <c r="X12" s="431"/>
      <c r="Y12" s="431"/>
    </row>
    <row r="13" spans="1:25" ht="12.75" customHeight="1">
      <c r="A13" s="427"/>
      <c r="B13" s="428">
        <v>2</v>
      </c>
      <c r="C13" s="216" t="s">
        <v>24</v>
      </c>
      <c r="D13" s="223" t="s">
        <v>53</v>
      </c>
      <c r="E13" s="218" t="str">
        <f>IF(C30="język obcy nowożytny","R","P")</f>
        <v>R</v>
      </c>
      <c r="F13" s="219">
        <v>2</v>
      </c>
      <c r="G13" s="219">
        <v>2</v>
      </c>
      <c r="H13" s="219">
        <v>2</v>
      </c>
      <c r="I13" s="219">
        <v>2</v>
      </c>
      <c r="J13" s="219">
        <v>2</v>
      </c>
      <c r="K13" s="219">
        <v>2</v>
      </c>
      <c r="L13" s="219">
        <v>3</v>
      </c>
      <c r="M13" s="219">
        <v>3</v>
      </c>
      <c r="N13" s="219">
        <v>3</v>
      </c>
      <c r="O13" s="219">
        <v>3</v>
      </c>
      <c r="P13" s="429">
        <f t="shared" si="0"/>
        <v>12</v>
      </c>
      <c r="Q13" s="822">
        <f>SUM(P13:P14)</f>
        <v>20</v>
      </c>
      <c r="S13" s="431" t="s">
        <v>55</v>
      </c>
      <c r="T13" s="433" t="s">
        <v>296</v>
      </c>
      <c r="U13" s="434">
        <v>650</v>
      </c>
      <c r="V13" s="434" t="e">
        <f>SUMIF($E$33:$E$44,$T13,#REF!)+SUMIF($E$50:$E$56,$T13,#REF!)</f>
        <v>#REF!</v>
      </c>
      <c r="X13" s="431" t="s">
        <v>14</v>
      </c>
      <c r="Y13" s="431" t="s">
        <v>24</v>
      </c>
    </row>
    <row r="14" spans="1:25" ht="12.75" customHeight="1">
      <c r="A14" s="427"/>
      <c r="B14" s="428">
        <v>3</v>
      </c>
      <c r="C14" s="216" t="s">
        <v>56</v>
      </c>
      <c r="D14" s="223" t="s">
        <v>69</v>
      </c>
      <c r="E14" s="218" t="s">
        <v>49</v>
      </c>
      <c r="F14" s="219">
        <v>2</v>
      </c>
      <c r="G14" s="219">
        <v>2</v>
      </c>
      <c r="H14" s="219">
        <v>2</v>
      </c>
      <c r="I14" s="219">
        <v>2</v>
      </c>
      <c r="J14" s="219">
        <v>2</v>
      </c>
      <c r="K14" s="219">
        <v>2</v>
      </c>
      <c r="L14" s="219">
        <v>1</v>
      </c>
      <c r="M14" s="219">
        <v>1</v>
      </c>
      <c r="N14" s="219">
        <v>1</v>
      </c>
      <c r="O14" s="219">
        <v>1</v>
      </c>
      <c r="P14" s="429">
        <f t="shared" si="0"/>
        <v>8</v>
      </c>
      <c r="Q14" s="810"/>
      <c r="S14" s="431" t="s">
        <v>58</v>
      </c>
      <c r="T14" s="433" t="s">
        <v>298</v>
      </c>
      <c r="U14" s="434">
        <v>450</v>
      </c>
      <c r="V14" s="434" t="e">
        <f>SUMIF($E$33:$E$44,$T14,#REF!)+SUMIF($E$50:$E$56,$T14,#REF!)</f>
        <v>#REF!</v>
      </c>
      <c r="X14" s="431" t="s">
        <v>29</v>
      </c>
      <c r="Y14" s="431" t="s">
        <v>26</v>
      </c>
    </row>
    <row r="15" spans="1:25" ht="12.75" customHeight="1">
      <c r="A15" s="427"/>
      <c r="B15" s="428">
        <v>4</v>
      </c>
      <c r="C15" s="579" t="s">
        <v>315</v>
      </c>
      <c r="D15" s="580"/>
      <c r="E15" s="581"/>
      <c r="F15" s="219">
        <v>1</v>
      </c>
      <c r="G15" s="219">
        <v>1</v>
      </c>
      <c r="H15" s="219"/>
      <c r="I15" s="219"/>
      <c r="J15" s="219"/>
      <c r="K15" s="219"/>
      <c r="L15" s="219"/>
      <c r="M15" s="219"/>
      <c r="N15" s="219"/>
      <c r="O15" s="219"/>
      <c r="P15" s="429">
        <f t="shared" si="0"/>
        <v>1</v>
      </c>
      <c r="Q15" s="430"/>
      <c r="S15" s="552" t="s">
        <v>146</v>
      </c>
      <c r="T15" s="553" t="s">
        <v>328</v>
      </c>
      <c r="U15" s="552"/>
      <c r="X15" s="431" t="s">
        <v>30</v>
      </c>
      <c r="Y15" s="431" t="s">
        <v>31</v>
      </c>
    </row>
    <row r="16" spans="1:25" ht="12.75" customHeight="1">
      <c r="A16" s="427"/>
      <c r="B16" s="428">
        <v>5</v>
      </c>
      <c r="C16" s="216" t="s">
        <v>26</v>
      </c>
      <c r="D16" s="217"/>
      <c r="E16" s="218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429">
        <f t="shared" si="0"/>
        <v>7</v>
      </c>
      <c r="Q16" s="430"/>
      <c r="S16" s="435"/>
      <c r="T16" s="436"/>
      <c r="U16" s="430"/>
      <c r="V16" s="430"/>
      <c r="X16" s="431" t="s">
        <v>33</v>
      </c>
      <c r="Y16" s="431" t="s">
        <v>34</v>
      </c>
    </row>
    <row r="17" spans="1:25" ht="12.75" customHeight="1">
      <c r="A17" s="427"/>
      <c r="B17" s="428">
        <v>6</v>
      </c>
      <c r="C17" s="216" t="s">
        <v>294</v>
      </c>
      <c r="D17" s="227"/>
      <c r="E17" s="218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429">
        <f t="shared" si="0"/>
        <v>3</v>
      </c>
      <c r="Q17" s="430"/>
      <c r="X17" s="431" t="s">
        <v>35</v>
      </c>
      <c r="Y17" s="431" t="s">
        <v>36</v>
      </c>
    </row>
    <row r="18" spans="1:25" ht="12.75" customHeight="1">
      <c r="A18" s="427"/>
      <c r="B18" s="428">
        <v>7</v>
      </c>
      <c r="C18" s="582" t="s">
        <v>32</v>
      </c>
      <c r="D18" s="570"/>
      <c r="E18" s="568"/>
      <c r="F18" s="219"/>
      <c r="G18" s="219"/>
      <c r="H18" s="219">
        <v>1</v>
      </c>
      <c r="I18" s="219">
        <v>1</v>
      </c>
      <c r="J18" s="219">
        <v>1</v>
      </c>
      <c r="K18" s="219">
        <v>1</v>
      </c>
      <c r="L18" s="219"/>
      <c r="M18" s="219"/>
      <c r="N18" s="219"/>
      <c r="O18" s="219"/>
      <c r="P18" s="429">
        <f t="shared" si="0"/>
        <v>2</v>
      </c>
      <c r="Q18" s="430"/>
      <c r="X18" s="431" t="s">
        <v>37</v>
      </c>
      <c r="Y18" s="431" t="s">
        <v>38</v>
      </c>
    </row>
    <row r="19" spans="1:25" ht="12.75" customHeight="1">
      <c r="A19" s="427"/>
      <c r="B19" s="428">
        <v>8</v>
      </c>
      <c r="C19" s="216" t="s">
        <v>31</v>
      </c>
      <c r="D19" s="217"/>
      <c r="E19" s="218" t="str">
        <f t="shared" ref="E19:E24" si="1">IF(OR($C$30=C19,$C$31=C19),"R","P")</f>
        <v>P</v>
      </c>
      <c r="F19" s="225">
        <v>1</v>
      </c>
      <c r="G19" s="225">
        <v>1</v>
      </c>
      <c r="H19" s="225">
        <v>1</v>
      </c>
      <c r="I19" s="225">
        <v>1</v>
      </c>
      <c r="J19" s="225">
        <v>1</v>
      </c>
      <c r="K19" s="225">
        <v>1</v>
      </c>
      <c r="L19" s="225">
        <v>1</v>
      </c>
      <c r="M19" s="225">
        <v>1</v>
      </c>
      <c r="N19" s="219"/>
      <c r="O19" s="219"/>
      <c r="P19" s="429">
        <f t="shared" si="0"/>
        <v>4</v>
      </c>
      <c r="Q19" s="822">
        <f>SUM(P19:P22)</f>
        <v>16</v>
      </c>
      <c r="X19" s="431"/>
      <c r="Y19" s="431" t="s">
        <v>39</v>
      </c>
    </row>
    <row r="20" spans="1:25" ht="12.75" customHeight="1">
      <c r="A20" s="427"/>
      <c r="B20" s="428">
        <v>9</v>
      </c>
      <c r="C20" s="216" t="s">
        <v>34</v>
      </c>
      <c r="D20" s="217"/>
      <c r="E20" s="218" t="str">
        <f t="shared" si="1"/>
        <v>P</v>
      </c>
      <c r="F20" s="225">
        <v>1</v>
      </c>
      <c r="G20" s="225">
        <v>1</v>
      </c>
      <c r="H20" s="225">
        <v>1</v>
      </c>
      <c r="I20" s="225">
        <v>1</v>
      </c>
      <c r="J20" s="225">
        <v>1</v>
      </c>
      <c r="K20" s="225">
        <v>1</v>
      </c>
      <c r="L20" s="225">
        <v>1</v>
      </c>
      <c r="M20" s="225">
        <v>1</v>
      </c>
      <c r="N20" s="219"/>
      <c r="O20" s="219"/>
      <c r="P20" s="429">
        <f t="shared" si="0"/>
        <v>4</v>
      </c>
      <c r="Q20" s="823"/>
      <c r="S20" s="411" t="s">
        <v>65</v>
      </c>
      <c r="X20" s="431"/>
      <c r="Y20" s="431" t="s">
        <v>40</v>
      </c>
    </row>
    <row r="21" spans="1:25" ht="12.75" customHeight="1">
      <c r="A21" s="427"/>
      <c r="B21" s="428">
        <v>10</v>
      </c>
      <c r="C21" s="216" t="s">
        <v>36</v>
      </c>
      <c r="D21" s="217"/>
      <c r="E21" s="218" t="str">
        <f t="shared" si="1"/>
        <v>P</v>
      </c>
      <c r="F21" s="225">
        <v>1</v>
      </c>
      <c r="G21" s="225">
        <v>1</v>
      </c>
      <c r="H21" s="225">
        <v>1</v>
      </c>
      <c r="I21" s="225">
        <v>1</v>
      </c>
      <c r="J21" s="225">
        <v>1</v>
      </c>
      <c r="K21" s="225">
        <v>1</v>
      </c>
      <c r="L21" s="225">
        <v>1</v>
      </c>
      <c r="M21" s="225">
        <v>1</v>
      </c>
      <c r="N21" s="219"/>
      <c r="O21" s="219"/>
      <c r="P21" s="429">
        <f t="shared" si="0"/>
        <v>4</v>
      </c>
      <c r="Q21" s="823"/>
      <c r="T21" s="419" t="s">
        <v>66</v>
      </c>
      <c r="U21" s="437" t="s">
        <v>67</v>
      </c>
      <c r="X21" s="413"/>
      <c r="Y21" s="413"/>
    </row>
    <row r="22" spans="1:25" ht="12.75" customHeight="1">
      <c r="A22" s="427"/>
      <c r="B22" s="428">
        <v>11</v>
      </c>
      <c r="C22" s="216" t="s">
        <v>38</v>
      </c>
      <c r="D22" s="217"/>
      <c r="E22" s="218" t="str">
        <f t="shared" si="1"/>
        <v>P</v>
      </c>
      <c r="F22" s="225">
        <v>1</v>
      </c>
      <c r="G22" s="225">
        <v>1</v>
      </c>
      <c r="H22" s="225">
        <v>1</v>
      </c>
      <c r="I22" s="225">
        <v>1</v>
      </c>
      <c r="J22" s="225">
        <v>1</v>
      </c>
      <c r="K22" s="225">
        <v>1</v>
      </c>
      <c r="L22" s="225">
        <v>1</v>
      </c>
      <c r="M22" s="225">
        <v>1</v>
      </c>
      <c r="N22" s="219"/>
      <c r="O22" s="219"/>
      <c r="P22" s="429">
        <f t="shared" si="0"/>
        <v>4</v>
      </c>
      <c r="Q22" s="810"/>
      <c r="T22" s="419" t="s">
        <v>53</v>
      </c>
      <c r="U22" s="437" t="s">
        <v>68</v>
      </c>
      <c r="X22" s="413"/>
      <c r="Y22" s="413"/>
    </row>
    <row r="23" spans="1:25" ht="12.75" customHeight="1">
      <c r="A23" s="427"/>
      <c r="B23" s="428">
        <v>12</v>
      </c>
      <c r="C23" s="216" t="s">
        <v>39</v>
      </c>
      <c r="D23" s="227"/>
      <c r="E23" s="218" t="str">
        <f t="shared" si="1"/>
        <v>R</v>
      </c>
      <c r="F23" s="219">
        <v>2</v>
      </c>
      <c r="G23" s="219">
        <v>2</v>
      </c>
      <c r="H23" s="219">
        <v>2</v>
      </c>
      <c r="I23" s="219">
        <v>2</v>
      </c>
      <c r="J23" s="219">
        <v>3</v>
      </c>
      <c r="K23" s="219">
        <v>3</v>
      </c>
      <c r="L23" s="219">
        <v>3</v>
      </c>
      <c r="M23" s="219">
        <v>3</v>
      </c>
      <c r="N23" s="219">
        <v>4</v>
      </c>
      <c r="O23" s="219">
        <v>4</v>
      </c>
      <c r="P23" s="429">
        <f t="shared" si="0"/>
        <v>14</v>
      </c>
      <c r="Q23" s="430"/>
      <c r="T23" s="419" t="s">
        <v>213</v>
      </c>
      <c r="U23" s="437" t="s">
        <v>70</v>
      </c>
    </row>
    <row r="24" spans="1:25" ht="12.75" customHeight="1">
      <c r="A24" s="427"/>
      <c r="B24" s="428">
        <v>13</v>
      </c>
      <c r="C24" s="582" t="s">
        <v>40</v>
      </c>
      <c r="D24" s="570"/>
      <c r="E24" s="218" t="str">
        <f t="shared" si="1"/>
        <v>P</v>
      </c>
      <c r="F24" s="219">
        <v>1</v>
      </c>
      <c r="G24" s="219">
        <v>1</v>
      </c>
      <c r="H24" s="219">
        <v>1</v>
      </c>
      <c r="I24" s="219">
        <v>1</v>
      </c>
      <c r="J24" s="219">
        <v>1</v>
      </c>
      <c r="K24" s="219">
        <v>1</v>
      </c>
      <c r="L24" s="219"/>
      <c r="M24" s="219"/>
      <c r="N24" s="219"/>
      <c r="O24" s="219"/>
      <c r="P24" s="429">
        <f t="shared" si="0"/>
        <v>3</v>
      </c>
      <c r="Q24" s="430"/>
      <c r="T24" s="419" t="s">
        <v>214</v>
      </c>
      <c r="U24" s="437" t="s">
        <v>71</v>
      </c>
    </row>
    <row r="25" spans="1:25" ht="12.75" customHeight="1">
      <c r="A25" s="427"/>
      <c r="B25" s="428">
        <v>14</v>
      </c>
      <c r="C25" s="216" t="s">
        <v>72</v>
      </c>
      <c r="D25" s="227"/>
      <c r="E25" s="218"/>
      <c r="F25" s="219">
        <v>3</v>
      </c>
      <c r="G25" s="219">
        <v>3</v>
      </c>
      <c r="H25" s="219">
        <v>3</v>
      </c>
      <c r="I25" s="219">
        <v>3</v>
      </c>
      <c r="J25" s="219">
        <v>3</v>
      </c>
      <c r="K25" s="219">
        <v>3</v>
      </c>
      <c r="L25" s="219">
        <v>3</v>
      </c>
      <c r="M25" s="219">
        <v>3</v>
      </c>
      <c r="N25" s="219">
        <v>3</v>
      </c>
      <c r="O25" s="219">
        <v>3</v>
      </c>
      <c r="P25" s="429">
        <f t="shared" si="0"/>
        <v>15</v>
      </c>
      <c r="Q25" s="430"/>
    </row>
    <row r="26" spans="1:25" ht="12.75" customHeight="1">
      <c r="A26" s="427"/>
      <c r="B26" s="428">
        <v>15</v>
      </c>
      <c r="C26" s="216" t="s">
        <v>73</v>
      </c>
      <c r="D26" s="227"/>
      <c r="E26" s="218"/>
      <c r="F26" s="219">
        <v>1</v>
      </c>
      <c r="G26" s="219">
        <v>1</v>
      </c>
      <c r="H26" s="219"/>
      <c r="I26" s="219"/>
      <c r="J26" s="219"/>
      <c r="K26" s="219"/>
      <c r="L26" s="219"/>
      <c r="M26" s="219"/>
      <c r="N26" s="219"/>
      <c r="O26" s="219"/>
      <c r="P26" s="429">
        <f t="shared" si="0"/>
        <v>1</v>
      </c>
      <c r="Q26" s="430"/>
    </row>
    <row r="27" spans="1:25" ht="12.75" customHeight="1">
      <c r="A27" s="427"/>
      <c r="B27" s="428">
        <v>16</v>
      </c>
      <c r="C27" s="216" t="s">
        <v>74</v>
      </c>
      <c r="D27" s="227"/>
      <c r="E27" s="218"/>
      <c r="F27" s="219">
        <v>1</v>
      </c>
      <c r="G27" s="219">
        <v>1</v>
      </c>
      <c r="H27" s="219">
        <v>1</v>
      </c>
      <c r="I27" s="219">
        <v>1</v>
      </c>
      <c r="J27" s="219">
        <v>1</v>
      </c>
      <c r="K27" s="219">
        <v>1</v>
      </c>
      <c r="L27" s="219">
        <v>1</v>
      </c>
      <c r="M27" s="219">
        <v>1</v>
      </c>
      <c r="N27" s="219">
        <v>1</v>
      </c>
      <c r="O27" s="219">
        <v>1</v>
      </c>
      <c r="P27" s="429">
        <f t="shared" si="0"/>
        <v>5</v>
      </c>
      <c r="Q27" s="430"/>
    </row>
    <row r="28" spans="1:25" ht="12.75" customHeight="1">
      <c r="B28" s="818" t="s">
        <v>75</v>
      </c>
      <c r="C28" s="816"/>
      <c r="D28" s="816"/>
      <c r="E28" s="817"/>
      <c r="F28" s="438">
        <f t="shared" ref="F28:O28" si="2">SUM(F12:F27)</f>
        <v>23</v>
      </c>
      <c r="G28" s="438">
        <f t="shared" si="2"/>
        <v>23</v>
      </c>
      <c r="H28" s="438">
        <f t="shared" si="2"/>
        <v>22</v>
      </c>
      <c r="I28" s="438">
        <f t="shared" si="2"/>
        <v>22</v>
      </c>
      <c r="J28" s="438">
        <f t="shared" si="2"/>
        <v>22</v>
      </c>
      <c r="K28" s="438">
        <f t="shared" si="2"/>
        <v>22</v>
      </c>
      <c r="L28" s="438">
        <f t="shared" si="2"/>
        <v>19</v>
      </c>
      <c r="M28" s="438">
        <f t="shared" si="2"/>
        <v>19</v>
      </c>
      <c r="N28" s="438">
        <f t="shared" si="2"/>
        <v>18</v>
      </c>
      <c r="O28" s="438">
        <f t="shared" si="2"/>
        <v>16</v>
      </c>
      <c r="P28" s="438">
        <f t="shared" si="0"/>
        <v>103</v>
      </c>
      <c r="Q28" s="430"/>
      <c r="S28" s="414"/>
      <c r="T28" s="439"/>
      <c r="X28" s="439"/>
    </row>
    <row r="29" spans="1:25" ht="12.75" customHeight="1">
      <c r="B29" s="826" t="s">
        <v>76</v>
      </c>
      <c r="C29" s="816"/>
      <c r="D29" s="816"/>
      <c r="E29" s="816"/>
      <c r="F29" s="816"/>
      <c r="G29" s="816"/>
      <c r="H29" s="816"/>
      <c r="I29" s="816"/>
      <c r="J29" s="816"/>
      <c r="K29" s="816"/>
      <c r="L29" s="816"/>
      <c r="M29" s="816"/>
      <c r="N29" s="816"/>
      <c r="O29" s="816"/>
      <c r="P29" s="816"/>
      <c r="Q29" s="430"/>
      <c r="S29" s="414"/>
      <c r="X29" s="439"/>
    </row>
    <row r="30" spans="1:25" ht="12.75" customHeight="1">
      <c r="B30" s="440">
        <v>1</v>
      </c>
      <c r="C30" s="441" t="s">
        <v>24</v>
      </c>
      <c r="D30" s="432" t="s">
        <v>143</v>
      </c>
      <c r="E30" s="434"/>
      <c r="F30" s="442"/>
      <c r="G30" s="442"/>
      <c r="H30" s="442"/>
      <c r="I30" s="442"/>
      <c r="J30" s="442">
        <v>1</v>
      </c>
      <c r="K30" s="442">
        <v>1</v>
      </c>
      <c r="L30" s="442">
        <v>1</v>
      </c>
      <c r="M30" s="442">
        <v>1</v>
      </c>
      <c r="N30" s="442"/>
      <c r="O30" s="442"/>
      <c r="P30" s="443">
        <f t="shared" ref="P30:P58" si="3">SUM(F30:O30)/2</f>
        <v>2</v>
      </c>
      <c r="Q30" s="430"/>
      <c r="S30" s="444"/>
      <c r="T30" s="445"/>
      <c r="U30" s="439"/>
      <c r="V30" s="439"/>
      <c r="W30" s="439"/>
      <c r="X30" s="439"/>
    </row>
    <row r="31" spans="1:25" ht="12.75" customHeight="1">
      <c r="B31" s="446">
        <v>2</v>
      </c>
      <c r="C31" s="441" t="s">
        <v>39</v>
      </c>
      <c r="D31" s="441"/>
      <c r="E31" s="434"/>
      <c r="F31" s="442">
        <v>1</v>
      </c>
      <c r="G31" s="442">
        <v>1</v>
      </c>
      <c r="H31" s="442">
        <v>1</v>
      </c>
      <c r="I31" s="442">
        <v>1</v>
      </c>
      <c r="J31" s="442">
        <v>1</v>
      </c>
      <c r="K31" s="442">
        <v>1</v>
      </c>
      <c r="L31" s="442">
        <v>1</v>
      </c>
      <c r="M31" s="442">
        <v>1</v>
      </c>
      <c r="N31" s="442">
        <v>2</v>
      </c>
      <c r="O31" s="442">
        <v>2</v>
      </c>
      <c r="P31" s="443">
        <f t="shared" si="3"/>
        <v>6</v>
      </c>
      <c r="Q31" s="430"/>
      <c r="S31" s="444"/>
      <c r="T31" s="445"/>
      <c r="U31" s="439"/>
      <c r="V31" s="439"/>
      <c r="W31" s="439"/>
      <c r="X31" s="439"/>
    </row>
    <row r="32" spans="1:25" ht="12.75" customHeight="1">
      <c r="B32" s="827" t="s">
        <v>82</v>
      </c>
      <c r="C32" s="816"/>
      <c r="D32" s="816"/>
      <c r="E32" s="817"/>
      <c r="F32" s="447">
        <f t="shared" ref="F32:O32" si="4">SUM(F30:F31)</f>
        <v>1</v>
      </c>
      <c r="G32" s="447">
        <f t="shared" si="4"/>
        <v>1</v>
      </c>
      <c r="H32" s="447">
        <f t="shared" si="4"/>
        <v>1</v>
      </c>
      <c r="I32" s="447">
        <f t="shared" si="4"/>
        <v>1</v>
      </c>
      <c r="J32" s="447">
        <f t="shared" si="4"/>
        <v>2</v>
      </c>
      <c r="K32" s="447">
        <f t="shared" si="4"/>
        <v>2</v>
      </c>
      <c r="L32" s="447">
        <f t="shared" si="4"/>
        <v>2</v>
      </c>
      <c r="M32" s="447">
        <f t="shared" si="4"/>
        <v>2</v>
      </c>
      <c r="N32" s="447">
        <f t="shared" si="4"/>
        <v>2</v>
      </c>
      <c r="O32" s="447">
        <f t="shared" si="4"/>
        <v>2</v>
      </c>
      <c r="P32" s="448">
        <f t="shared" si="3"/>
        <v>8</v>
      </c>
      <c r="Q32" s="430"/>
      <c r="S32" s="414"/>
      <c r="T32" s="439"/>
      <c r="U32" s="439"/>
      <c r="V32" s="439"/>
      <c r="W32" s="439"/>
      <c r="X32" s="439"/>
    </row>
    <row r="33" spans="1:26" ht="12.75" customHeight="1">
      <c r="A33" s="449">
        <f t="shared" ref="A33:A56" si="5">LEN(C33)</f>
        <v>19</v>
      </c>
      <c r="B33" s="822">
        <v>17</v>
      </c>
      <c r="C33" s="829" t="s">
        <v>145</v>
      </c>
      <c r="D33" s="830"/>
      <c r="E33" s="450" t="s">
        <v>296</v>
      </c>
      <c r="F33" s="451"/>
      <c r="G33" s="451"/>
      <c r="H33" s="451"/>
      <c r="I33" s="451"/>
      <c r="J33" s="451">
        <v>1</v>
      </c>
      <c r="K33" s="451">
        <v>1</v>
      </c>
      <c r="L33" s="451"/>
      <c r="M33" s="451"/>
      <c r="N33" s="451"/>
      <c r="O33" s="451"/>
      <c r="P33" s="452">
        <f t="shared" si="3"/>
        <v>1</v>
      </c>
      <c r="S33" s="430">
        <f t="shared" ref="S33:S44" si="6">SUM(P33*30)</f>
        <v>30</v>
      </c>
    </row>
    <row r="34" spans="1:26" ht="12.75" customHeight="1">
      <c r="A34" s="449">
        <f t="shared" si="5"/>
        <v>0</v>
      </c>
      <c r="B34" s="828"/>
      <c r="C34" s="812"/>
      <c r="D34" s="831"/>
      <c r="E34" s="450" t="s">
        <v>298</v>
      </c>
      <c r="F34" s="451"/>
      <c r="G34" s="451"/>
      <c r="H34" s="451"/>
      <c r="I34" s="451"/>
      <c r="J34" s="451"/>
      <c r="K34" s="451"/>
      <c r="L34" s="451">
        <v>1</v>
      </c>
      <c r="M34" s="451">
        <v>1</v>
      </c>
      <c r="N34" s="451"/>
      <c r="O34" s="451"/>
      <c r="P34" s="452">
        <f t="shared" si="3"/>
        <v>1</v>
      </c>
      <c r="S34" s="430">
        <f t="shared" si="6"/>
        <v>30</v>
      </c>
      <c r="T34" s="435"/>
      <c r="U34" s="435"/>
      <c r="V34" s="435"/>
      <c r="W34" s="435"/>
      <c r="X34" s="435"/>
      <c r="Y34" s="435"/>
      <c r="Z34" s="435"/>
    </row>
    <row r="35" spans="1:26" ht="12.75" customHeight="1">
      <c r="A35" s="449">
        <f t="shared" si="5"/>
        <v>39</v>
      </c>
      <c r="B35" s="822">
        <v>18</v>
      </c>
      <c r="C35" s="832" t="s">
        <v>212</v>
      </c>
      <c r="D35" s="833"/>
      <c r="E35" s="453" t="s">
        <v>296</v>
      </c>
      <c r="F35" s="454">
        <v>1</v>
      </c>
      <c r="G35" s="454"/>
      <c r="H35" s="454"/>
      <c r="I35" s="454"/>
      <c r="J35" s="454"/>
      <c r="K35" s="454"/>
      <c r="L35" s="454"/>
      <c r="M35" s="454"/>
      <c r="N35" s="454"/>
      <c r="O35" s="454"/>
      <c r="P35" s="452">
        <f t="shared" si="3"/>
        <v>0.5</v>
      </c>
      <c r="S35" s="430">
        <f t="shared" si="6"/>
        <v>15</v>
      </c>
    </row>
    <row r="36" spans="1:26" ht="12.75" customHeight="1">
      <c r="A36" s="449">
        <f t="shared" si="5"/>
        <v>0</v>
      </c>
      <c r="B36" s="828"/>
      <c r="C36" s="834"/>
      <c r="D36" s="835"/>
      <c r="E36" s="453" t="s">
        <v>298</v>
      </c>
      <c r="F36" s="454"/>
      <c r="G36" s="454">
        <v>1</v>
      </c>
      <c r="H36" s="454"/>
      <c r="I36" s="454"/>
      <c r="J36" s="454"/>
      <c r="K36" s="454"/>
      <c r="L36" s="454"/>
      <c r="M36" s="454"/>
      <c r="N36" s="454"/>
      <c r="O36" s="454"/>
      <c r="P36" s="452">
        <f t="shared" si="3"/>
        <v>0.5</v>
      </c>
      <c r="S36" s="430">
        <f t="shared" si="6"/>
        <v>15</v>
      </c>
    </row>
    <row r="37" spans="1:26" ht="12" customHeight="1">
      <c r="A37" s="449">
        <f t="shared" si="5"/>
        <v>38</v>
      </c>
      <c r="B37" s="822">
        <v>19</v>
      </c>
      <c r="C37" s="836" t="s">
        <v>300</v>
      </c>
      <c r="D37" s="837"/>
      <c r="E37" s="453" t="s">
        <v>296</v>
      </c>
      <c r="F37" s="454">
        <v>2</v>
      </c>
      <c r="G37" s="454">
        <v>2</v>
      </c>
      <c r="H37" s="454">
        <v>1</v>
      </c>
      <c r="I37" s="454">
        <v>1</v>
      </c>
      <c r="J37" s="454"/>
      <c r="K37" s="454"/>
      <c r="L37" s="454"/>
      <c r="M37" s="454"/>
      <c r="N37" s="454"/>
      <c r="O37" s="454"/>
      <c r="P37" s="452">
        <f t="shared" si="3"/>
        <v>3</v>
      </c>
      <c r="S37" s="430">
        <f t="shared" si="6"/>
        <v>90</v>
      </c>
    </row>
    <row r="38" spans="1:26" ht="14.25" customHeight="1">
      <c r="A38" s="449">
        <f t="shared" si="5"/>
        <v>0</v>
      </c>
      <c r="B38" s="828"/>
      <c r="C38" s="838"/>
      <c r="D38" s="839"/>
      <c r="E38" s="453" t="s">
        <v>298</v>
      </c>
      <c r="F38" s="454"/>
      <c r="G38" s="454"/>
      <c r="H38" s="454"/>
      <c r="I38" s="454"/>
      <c r="J38" s="454">
        <v>1</v>
      </c>
      <c r="K38" s="454">
        <v>1</v>
      </c>
      <c r="L38" s="454">
        <v>2</v>
      </c>
      <c r="M38" s="454">
        <v>2</v>
      </c>
      <c r="N38" s="454"/>
      <c r="O38" s="454"/>
      <c r="P38" s="452">
        <f t="shared" si="3"/>
        <v>3</v>
      </c>
      <c r="S38" s="430">
        <f t="shared" si="6"/>
        <v>90</v>
      </c>
    </row>
    <row r="39" spans="1:26" ht="12" customHeight="1">
      <c r="A39" s="449">
        <f t="shared" si="5"/>
        <v>37</v>
      </c>
      <c r="B39" s="455">
        <v>20</v>
      </c>
      <c r="C39" s="840" t="s">
        <v>301</v>
      </c>
      <c r="D39" s="841"/>
      <c r="E39" s="453" t="s">
        <v>296</v>
      </c>
      <c r="F39" s="454">
        <v>1</v>
      </c>
      <c r="G39" s="454">
        <v>1</v>
      </c>
      <c r="H39" s="454">
        <v>1</v>
      </c>
      <c r="I39" s="454">
        <v>1</v>
      </c>
      <c r="J39" s="454"/>
      <c r="K39" s="454"/>
      <c r="L39" s="454"/>
      <c r="M39" s="454"/>
      <c r="N39" s="454"/>
      <c r="O39" s="454"/>
      <c r="P39" s="452">
        <f t="shared" si="3"/>
        <v>2</v>
      </c>
      <c r="S39" s="430">
        <f t="shared" si="6"/>
        <v>60</v>
      </c>
      <c r="T39" s="411">
        <f>SUM(S33:S44)</f>
        <v>840</v>
      </c>
    </row>
    <row r="40" spans="1:26" ht="13.5" customHeight="1">
      <c r="A40" s="449">
        <f t="shared" si="5"/>
        <v>41</v>
      </c>
      <c r="B40" s="455">
        <v>21</v>
      </c>
      <c r="C40" s="840" t="s">
        <v>302</v>
      </c>
      <c r="D40" s="842"/>
      <c r="E40" s="453" t="s">
        <v>296</v>
      </c>
      <c r="F40" s="454">
        <v>1</v>
      </c>
      <c r="G40" s="454">
        <v>1</v>
      </c>
      <c r="H40" s="454">
        <v>2</v>
      </c>
      <c r="I40" s="454">
        <v>2</v>
      </c>
      <c r="J40" s="454"/>
      <c r="K40" s="454"/>
      <c r="L40" s="454"/>
      <c r="M40" s="454"/>
      <c r="N40" s="454"/>
      <c r="O40" s="454"/>
      <c r="P40" s="452">
        <f t="shared" si="3"/>
        <v>3</v>
      </c>
      <c r="S40" s="430">
        <f t="shared" si="6"/>
        <v>90</v>
      </c>
    </row>
    <row r="41" spans="1:26" ht="11.25" customHeight="1">
      <c r="A41" s="449">
        <f t="shared" si="5"/>
        <v>27</v>
      </c>
      <c r="B41" s="455">
        <v>22</v>
      </c>
      <c r="C41" s="840" t="s">
        <v>303</v>
      </c>
      <c r="D41" s="841"/>
      <c r="E41" s="453" t="s">
        <v>296</v>
      </c>
      <c r="F41" s="454"/>
      <c r="G41" s="454"/>
      <c r="H41" s="454">
        <v>2</v>
      </c>
      <c r="I41" s="454">
        <v>2</v>
      </c>
      <c r="J41" s="454">
        <v>2</v>
      </c>
      <c r="K41" s="454">
        <v>2</v>
      </c>
      <c r="L41" s="454"/>
      <c r="M41" s="454"/>
      <c r="N41" s="454"/>
      <c r="O41" s="454"/>
      <c r="P41" s="452">
        <f t="shared" si="3"/>
        <v>4</v>
      </c>
      <c r="S41" s="430">
        <f t="shared" si="6"/>
        <v>120</v>
      </c>
    </row>
    <row r="42" spans="1:26" ht="11.25" customHeight="1">
      <c r="A42" s="449">
        <f t="shared" si="5"/>
        <v>27</v>
      </c>
      <c r="B42" s="428">
        <v>23</v>
      </c>
      <c r="C42" s="824" t="s">
        <v>304</v>
      </c>
      <c r="D42" s="825"/>
      <c r="E42" s="453" t="s">
        <v>298</v>
      </c>
      <c r="F42" s="454"/>
      <c r="G42" s="454"/>
      <c r="H42" s="454"/>
      <c r="I42" s="454"/>
      <c r="J42" s="454">
        <v>1</v>
      </c>
      <c r="K42" s="454">
        <v>1</v>
      </c>
      <c r="L42" s="454">
        <v>1</v>
      </c>
      <c r="M42" s="454">
        <v>1</v>
      </c>
      <c r="N42" s="454"/>
      <c r="O42" s="454"/>
      <c r="P42" s="452">
        <f t="shared" si="3"/>
        <v>2</v>
      </c>
      <c r="S42" s="430">
        <f t="shared" si="6"/>
        <v>60</v>
      </c>
    </row>
    <row r="43" spans="1:26" ht="10.5" customHeight="1">
      <c r="A43" s="449">
        <f t="shared" si="5"/>
        <v>33</v>
      </c>
      <c r="B43" s="428">
        <v>24</v>
      </c>
      <c r="C43" s="846" t="s">
        <v>305</v>
      </c>
      <c r="D43" s="847"/>
      <c r="E43" s="453" t="s">
        <v>298</v>
      </c>
      <c r="F43" s="454"/>
      <c r="G43" s="454"/>
      <c r="H43" s="454"/>
      <c r="I43" s="454"/>
      <c r="J43" s="454"/>
      <c r="K43" s="454"/>
      <c r="L43" s="454">
        <v>3</v>
      </c>
      <c r="M43" s="454">
        <v>3</v>
      </c>
      <c r="N43" s="454">
        <v>4</v>
      </c>
      <c r="O43" s="454"/>
      <c r="P43" s="452">
        <f t="shared" si="3"/>
        <v>5</v>
      </c>
      <c r="S43" s="430">
        <f t="shared" si="6"/>
        <v>150</v>
      </c>
    </row>
    <row r="44" spans="1:26" ht="12" customHeight="1">
      <c r="A44" s="449">
        <f t="shared" si="5"/>
        <v>32</v>
      </c>
      <c r="B44" s="428">
        <v>25</v>
      </c>
      <c r="C44" s="848" t="s">
        <v>306</v>
      </c>
      <c r="D44" s="848"/>
      <c r="E44" s="456" t="s">
        <v>298</v>
      </c>
      <c r="F44" s="454"/>
      <c r="G44" s="454"/>
      <c r="H44" s="454">
        <v>1</v>
      </c>
      <c r="I44" s="454">
        <v>1</v>
      </c>
      <c r="J44" s="454">
        <v>1</v>
      </c>
      <c r="K44" s="454">
        <v>1</v>
      </c>
      <c r="L44" s="454">
        <v>1</v>
      </c>
      <c r="M44" s="454">
        <v>1</v>
      </c>
      <c r="N44" s="454"/>
      <c r="O44" s="454"/>
      <c r="P44" s="452">
        <f t="shared" si="3"/>
        <v>3</v>
      </c>
      <c r="S44" s="430">
        <f t="shared" si="6"/>
        <v>90</v>
      </c>
    </row>
    <row r="45" spans="1:26" ht="12.75" customHeight="1">
      <c r="B45" s="457" t="s">
        <v>91</v>
      </c>
      <c r="C45" s="458"/>
      <c r="D45" s="459"/>
      <c r="E45" s="459"/>
      <c r="F45" s="460">
        <f t="shared" ref="F45:O45" si="7">SUM(F33:F44)</f>
        <v>5</v>
      </c>
      <c r="G45" s="460">
        <f t="shared" si="7"/>
        <v>5</v>
      </c>
      <c r="H45" s="460">
        <f t="shared" si="7"/>
        <v>7</v>
      </c>
      <c r="I45" s="460">
        <f t="shared" si="7"/>
        <v>7</v>
      </c>
      <c r="J45" s="460">
        <f t="shared" si="7"/>
        <v>6</v>
      </c>
      <c r="K45" s="460">
        <f t="shared" si="7"/>
        <v>6</v>
      </c>
      <c r="L45" s="460">
        <f t="shared" si="7"/>
        <v>8</v>
      </c>
      <c r="M45" s="460">
        <f t="shared" si="7"/>
        <v>8</v>
      </c>
      <c r="N45" s="460">
        <f t="shared" si="7"/>
        <v>4</v>
      </c>
      <c r="O45" s="460">
        <f t="shared" si="7"/>
        <v>0</v>
      </c>
      <c r="P45" s="460">
        <f t="shared" si="3"/>
        <v>28</v>
      </c>
      <c r="S45" s="430"/>
    </row>
    <row r="46" spans="1:26" ht="13.5" customHeight="1">
      <c r="A46" s="449">
        <f t="shared" si="5"/>
        <v>40</v>
      </c>
      <c r="B46" s="461">
        <v>26</v>
      </c>
      <c r="C46" s="849" t="s">
        <v>307</v>
      </c>
      <c r="D46" s="849"/>
      <c r="E46" s="180" t="s">
        <v>298</v>
      </c>
      <c r="F46" s="462"/>
      <c r="G46" s="462"/>
      <c r="H46" s="462"/>
      <c r="I46" s="462"/>
      <c r="J46" s="462"/>
      <c r="K46" s="462"/>
      <c r="L46" s="463">
        <v>2</v>
      </c>
      <c r="M46" s="463">
        <v>2</v>
      </c>
      <c r="N46" s="464"/>
      <c r="O46" s="462"/>
      <c r="P46" s="465">
        <f t="shared" si="3"/>
        <v>2</v>
      </c>
      <c r="S46" s="430">
        <f>SUM(P46*30)</f>
        <v>60</v>
      </c>
    </row>
    <row r="47" spans="1:26" ht="13.5" customHeight="1">
      <c r="A47" s="449">
        <f t="shared" si="5"/>
        <v>38</v>
      </c>
      <c r="B47" s="461">
        <v>27</v>
      </c>
      <c r="C47" s="850" t="s">
        <v>308</v>
      </c>
      <c r="D47" s="851"/>
      <c r="E47" s="466" t="s">
        <v>296</v>
      </c>
      <c r="F47" s="467">
        <v>1</v>
      </c>
      <c r="G47" s="467">
        <v>1</v>
      </c>
      <c r="H47" s="468"/>
      <c r="I47" s="468"/>
      <c r="J47" s="468"/>
      <c r="K47" s="468"/>
      <c r="L47" s="469"/>
      <c r="M47" s="469"/>
      <c r="N47" s="467"/>
      <c r="O47" s="462"/>
      <c r="P47" s="465">
        <f t="shared" si="3"/>
        <v>1</v>
      </c>
      <c r="S47" s="430">
        <f>SUM(P47*30)</f>
        <v>30</v>
      </c>
    </row>
    <row r="48" spans="1:26" ht="13.5" customHeight="1">
      <c r="A48" s="449">
        <f t="shared" si="5"/>
        <v>41</v>
      </c>
      <c r="B48" s="461">
        <v>28</v>
      </c>
      <c r="C48" s="850" t="s">
        <v>309</v>
      </c>
      <c r="D48" s="851"/>
      <c r="E48" s="466" t="s">
        <v>298</v>
      </c>
      <c r="F48" s="467"/>
      <c r="G48" s="467"/>
      <c r="H48" s="468"/>
      <c r="I48" s="468"/>
      <c r="J48" s="468"/>
      <c r="K48" s="468"/>
      <c r="L48" s="469">
        <v>1</v>
      </c>
      <c r="M48" s="469">
        <v>1</v>
      </c>
      <c r="N48" s="467">
        <v>1</v>
      </c>
      <c r="O48" s="462"/>
      <c r="P48" s="465">
        <f t="shared" si="3"/>
        <v>1.5</v>
      </c>
      <c r="S48" s="430"/>
    </row>
    <row r="49" spans="1:25" ht="13.8" customHeight="1">
      <c r="A49" s="449">
        <f t="shared" si="5"/>
        <v>34</v>
      </c>
      <c r="B49" s="461">
        <v>29</v>
      </c>
      <c r="C49" s="852" t="s">
        <v>310</v>
      </c>
      <c r="D49" s="853"/>
      <c r="E49" s="180" t="s">
        <v>298</v>
      </c>
      <c r="F49" s="462"/>
      <c r="G49" s="462"/>
      <c r="H49" s="462"/>
      <c r="I49" s="462"/>
      <c r="J49" s="462"/>
      <c r="K49" s="462"/>
      <c r="L49" s="463">
        <v>2</v>
      </c>
      <c r="M49" s="463">
        <v>2</v>
      </c>
      <c r="N49" s="464">
        <v>2</v>
      </c>
      <c r="O49" s="462"/>
      <c r="P49" s="465">
        <f t="shared" si="3"/>
        <v>3</v>
      </c>
      <c r="S49" s="430">
        <f>SUM(P49*30)</f>
        <v>90</v>
      </c>
      <c r="T49" s="411">
        <f>SUM(S46:S52)</f>
        <v>195</v>
      </c>
    </row>
    <row r="50" spans="1:25" s="527" customFormat="1" ht="12.75" customHeight="1">
      <c r="A50" s="449"/>
      <c r="B50" s="461">
        <v>30</v>
      </c>
      <c r="C50" s="866" t="s">
        <v>331</v>
      </c>
      <c r="D50" s="867"/>
      <c r="E50" s="531" t="s">
        <v>328</v>
      </c>
      <c r="F50" s="473"/>
      <c r="G50" s="473"/>
      <c r="H50" s="473"/>
      <c r="I50" s="473"/>
      <c r="J50" s="473"/>
      <c r="K50" s="473"/>
      <c r="L50" s="454"/>
      <c r="M50" s="454"/>
      <c r="N50" s="454"/>
      <c r="O50" s="558">
        <v>4</v>
      </c>
      <c r="P50" s="465">
        <f t="shared" si="3"/>
        <v>2</v>
      </c>
      <c r="S50" s="430"/>
    </row>
    <row r="51" spans="1:25" s="564" customFormat="1" ht="12.75" customHeight="1">
      <c r="A51" s="449"/>
      <c r="B51" s="461">
        <v>31</v>
      </c>
      <c r="C51" s="868" t="s">
        <v>339</v>
      </c>
      <c r="D51" s="869"/>
      <c r="E51" s="531" t="s">
        <v>328</v>
      </c>
      <c r="F51" s="473"/>
      <c r="G51" s="473"/>
      <c r="H51" s="473"/>
      <c r="I51" s="473"/>
      <c r="J51" s="473"/>
      <c r="K51" s="473"/>
      <c r="L51" s="454"/>
      <c r="M51" s="454"/>
      <c r="N51" s="454"/>
      <c r="O51" s="558">
        <v>2</v>
      </c>
      <c r="P51" s="465"/>
      <c r="S51" s="430"/>
    </row>
    <row r="52" spans="1:25" ht="12.75" customHeight="1">
      <c r="A52" s="449">
        <f t="shared" si="5"/>
        <v>32</v>
      </c>
      <c r="B52" s="461">
        <v>32</v>
      </c>
      <c r="C52" s="602" t="s">
        <v>333</v>
      </c>
      <c r="D52" s="595"/>
      <c r="E52" s="77" t="s">
        <v>328</v>
      </c>
      <c r="F52" s="98"/>
      <c r="G52" s="98"/>
      <c r="H52" s="98"/>
      <c r="I52" s="98"/>
      <c r="J52" s="98"/>
      <c r="K52" s="98"/>
      <c r="L52" s="98"/>
      <c r="M52" s="98"/>
      <c r="N52" s="98"/>
      <c r="O52" s="89">
        <v>1</v>
      </c>
      <c r="P52" s="465">
        <f t="shared" si="3"/>
        <v>0.5</v>
      </c>
      <c r="S52" s="430">
        <f>SUM(P52*30)</f>
        <v>15</v>
      </c>
    </row>
    <row r="53" spans="1:25" s="557" customFormat="1" ht="12.6" customHeight="1">
      <c r="A53" s="449">
        <f>LEN(C53)</f>
        <v>18</v>
      </c>
      <c r="B53" s="854">
        <v>33</v>
      </c>
      <c r="C53" s="856" t="s">
        <v>152</v>
      </c>
      <c r="D53" s="857"/>
      <c r="E53" s="470" t="s">
        <v>296</v>
      </c>
      <c r="F53" s="471">
        <v>5</v>
      </c>
      <c r="G53" s="471">
        <v>5</v>
      </c>
      <c r="H53" s="471">
        <v>5</v>
      </c>
      <c r="I53" s="471">
        <v>5</v>
      </c>
      <c r="J53" s="471">
        <v>5</v>
      </c>
      <c r="K53" s="471">
        <v>5</v>
      </c>
      <c r="L53" s="471"/>
      <c r="M53" s="471"/>
      <c r="N53" s="471"/>
      <c r="O53" s="471"/>
      <c r="P53" s="465">
        <f>SUM(F53:O53)/2</f>
        <v>15</v>
      </c>
      <c r="Q53" s="411"/>
      <c r="R53" s="411"/>
      <c r="S53" s="430">
        <f>SUM(P53*30)</f>
        <v>450</v>
      </c>
    </row>
    <row r="54" spans="1:25" s="557" customFormat="1" ht="12.6" customHeight="1">
      <c r="A54" s="449">
        <f>LEN(C54)</f>
        <v>0</v>
      </c>
      <c r="B54" s="855"/>
      <c r="C54" s="858"/>
      <c r="D54" s="859"/>
      <c r="E54" s="472" t="s">
        <v>298</v>
      </c>
      <c r="F54" s="473"/>
      <c r="G54" s="473"/>
      <c r="H54" s="473">
        <v>1</v>
      </c>
      <c r="I54" s="473">
        <v>1</v>
      </c>
      <c r="J54" s="473">
        <v>1</v>
      </c>
      <c r="K54" s="473">
        <v>1</v>
      </c>
      <c r="L54" s="454"/>
      <c r="M54" s="454"/>
      <c r="N54" s="454"/>
      <c r="O54" s="454"/>
      <c r="P54" s="465">
        <f>SUM(F54:O54)/2</f>
        <v>2</v>
      </c>
      <c r="Q54" s="411"/>
      <c r="R54" s="411"/>
      <c r="S54" s="430">
        <f>SUM(P54*30)</f>
        <v>60</v>
      </c>
    </row>
    <row r="55" spans="1:25" ht="12.75" customHeight="1">
      <c r="A55" s="449">
        <f t="shared" si="5"/>
        <v>17</v>
      </c>
      <c r="B55" s="860">
        <v>34</v>
      </c>
      <c r="C55" s="862" t="s">
        <v>311</v>
      </c>
      <c r="D55" s="863"/>
      <c r="E55" s="456" t="s">
        <v>296</v>
      </c>
      <c r="F55" s="474"/>
      <c r="G55" s="474"/>
      <c r="H55" s="474"/>
      <c r="I55" s="474"/>
      <c r="J55" s="474"/>
      <c r="K55" s="474" t="s">
        <v>98</v>
      </c>
      <c r="L55" s="474"/>
      <c r="M55" s="474"/>
      <c r="N55" s="474"/>
      <c r="O55" s="474"/>
      <c r="P55" s="465">
        <f t="shared" si="3"/>
        <v>0</v>
      </c>
      <c r="Q55" s="430"/>
    </row>
    <row r="56" spans="1:25" ht="12.75" customHeight="1">
      <c r="A56" s="449">
        <f t="shared" si="5"/>
        <v>0</v>
      </c>
      <c r="B56" s="861"/>
      <c r="C56" s="864"/>
      <c r="D56" s="865"/>
      <c r="E56" s="456" t="s">
        <v>298</v>
      </c>
      <c r="F56" s="474"/>
      <c r="G56" s="474"/>
      <c r="H56" s="474"/>
      <c r="I56" s="474"/>
      <c r="J56" s="474"/>
      <c r="K56" s="474"/>
      <c r="L56" s="474"/>
      <c r="M56" s="474" t="s">
        <v>98</v>
      </c>
      <c r="N56" s="474"/>
      <c r="O56" s="474"/>
      <c r="P56" s="465">
        <f t="shared" si="3"/>
        <v>0</v>
      </c>
      <c r="Q56" s="430"/>
    </row>
    <row r="57" spans="1:25" ht="12.75" customHeight="1">
      <c r="B57" s="843" t="s">
        <v>99</v>
      </c>
      <c r="C57" s="844"/>
      <c r="D57" s="844"/>
      <c r="E57" s="845"/>
      <c r="F57" s="475">
        <f t="shared" ref="F57:O57" si="8">SUM(F46:F56)</f>
        <v>6</v>
      </c>
      <c r="G57" s="475">
        <f t="shared" si="8"/>
        <v>6</v>
      </c>
      <c r="H57" s="475">
        <f t="shared" si="8"/>
        <v>6</v>
      </c>
      <c r="I57" s="475">
        <f t="shared" si="8"/>
        <v>6</v>
      </c>
      <c r="J57" s="475">
        <f t="shared" si="8"/>
        <v>6</v>
      </c>
      <c r="K57" s="475">
        <f t="shared" si="8"/>
        <v>6</v>
      </c>
      <c r="L57" s="475">
        <f t="shared" si="8"/>
        <v>5</v>
      </c>
      <c r="M57" s="475">
        <f t="shared" si="8"/>
        <v>5</v>
      </c>
      <c r="N57" s="475">
        <f t="shared" si="8"/>
        <v>3</v>
      </c>
      <c r="O57" s="475">
        <f t="shared" si="8"/>
        <v>7</v>
      </c>
      <c r="P57" s="476">
        <f t="shared" si="3"/>
        <v>28</v>
      </c>
      <c r="Q57" s="430"/>
    </row>
    <row r="58" spans="1:25" ht="12.75" customHeight="1">
      <c r="B58" s="870" t="s">
        <v>106</v>
      </c>
      <c r="C58" s="871"/>
      <c r="D58" s="871"/>
      <c r="E58" s="872"/>
      <c r="F58" s="477">
        <f t="shared" ref="F58:O58" si="9">SUM(F57,F45)</f>
        <v>11</v>
      </c>
      <c r="G58" s="477">
        <f t="shared" si="9"/>
        <v>11</v>
      </c>
      <c r="H58" s="477">
        <f t="shared" si="9"/>
        <v>13</v>
      </c>
      <c r="I58" s="477">
        <f t="shared" si="9"/>
        <v>13</v>
      </c>
      <c r="J58" s="477">
        <f t="shared" si="9"/>
        <v>12</v>
      </c>
      <c r="K58" s="477">
        <f t="shared" si="9"/>
        <v>12</v>
      </c>
      <c r="L58" s="477">
        <f t="shared" si="9"/>
        <v>13</v>
      </c>
      <c r="M58" s="477">
        <f t="shared" si="9"/>
        <v>13</v>
      </c>
      <c r="N58" s="477">
        <f t="shared" si="9"/>
        <v>7</v>
      </c>
      <c r="O58" s="477">
        <f t="shared" si="9"/>
        <v>7</v>
      </c>
      <c r="P58" s="478">
        <f t="shared" si="3"/>
        <v>56</v>
      </c>
      <c r="Q58" s="430"/>
    </row>
    <row r="59" spans="1:25" ht="12.75" customHeight="1">
      <c r="B59" s="873" t="s">
        <v>112</v>
      </c>
      <c r="C59" s="874"/>
      <c r="D59" s="874"/>
      <c r="E59" s="875"/>
      <c r="F59" s="479">
        <v>11</v>
      </c>
      <c r="G59" s="479">
        <v>11</v>
      </c>
      <c r="H59" s="479">
        <v>13</v>
      </c>
      <c r="I59" s="479">
        <v>13</v>
      </c>
      <c r="J59" s="479">
        <v>12</v>
      </c>
      <c r="K59" s="479">
        <v>12</v>
      </c>
      <c r="L59" s="479">
        <v>13</v>
      </c>
      <c r="M59" s="479">
        <v>13</v>
      </c>
      <c r="N59" s="477">
        <v>7</v>
      </c>
      <c r="O59" s="477">
        <v>7</v>
      </c>
      <c r="P59" s="478">
        <f>SUM(F59:M59)/2+N59</f>
        <v>56</v>
      </c>
      <c r="Q59" s="430"/>
      <c r="R59" s="411" t="s">
        <v>110</v>
      </c>
    </row>
    <row r="60" spans="1:25" ht="12.75" customHeight="1">
      <c r="B60" s="480" t="s">
        <v>114</v>
      </c>
      <c r="C60" s="481"/>
      <c r="D60" s="481"/>
      <c r="E60" s="482"/>
      <c r="F60" s="483"/>
      <c r="G60" s="425"/>
      <c r="H60" s="425"/>
      <c r="I60" s="425"/>
      <c r="J60" s="425"/>
      <c r="K60" s="425" t="s">
        <v>296</v>
      </c>
      <c r="L60" s="425"/>
      <c r="M60" s="425"/>
      <c r="N60" s="425" t="s">
        <v>298</v>
      </c>
      <c r="O60" s="425"/>
      <c r="P60" s="434">
        <f>COUNTA(F60:O60)</f>
        <v>2</v>
      </c>
      <c r="Q60" s="430"/>
    </row>
    <row r="61" spans="1:25" ht="12.75" customHeight="1">
      <c r="A61" s="413"/>
      <c r="B61" s="876" t="s">
        <v>312</v>
      </c>
      <c r="C61" s="877"/>
      <c r="D61" s="877"/>
      <c r="E61" s="878"/>
      <c r="F61" s="484">
        <f t="shared" ref="F61:O61" si="10">F28+F58</f>
        <v>34</v>
      </c>
      <c r="G61" s="484">
        <f t="shared" si="10"/>
        <v>34</v>
      </c>
      <c r="H61" s="484">
        <f t="shared" si="10"/>
        <v>35</v>
      </c>
      <c r="I61" s="484">
        <f t="shared" si="10"/>
        <v>35</v>
      </c>
      <c r="J61" s="484">
        <f t="shared" si="10"/>
        <v>34</v>
      </c>
      <c r="K61" s="484">
        <f t="shared" si="10"/>
        <v>34</v>
      </c>
      <c r="L61" s="484">
        <f t="shared" si="10"/>
        <v>32</v>
      </c>
      <c r="M61" s="484">
        <f t="shared" si="10"/>
        <v>32</v>
      </c>
      <c r="N61" s="484">
        <f t="shared" si="10"/>
        <v>25</v>
      </c>
      <c r="O61" s="484">
        <f t="shared" si="10"/>
        <v>23</v>
      </c>
      <c r="P61" s="485">
        <f>SUM(F61:O61)</f>
        <v>318</v>
      </c>
      <c r="Q61" s="430"/>
      <c r="R61" s="413"/>
      <c r="S61" s="413"/>
      <c r="T61" s="413"/>
      <c r="U61" s="413"/>
      <c r="V61" s="413"/>
      <c r="W61" s="413"/>
      <c r="X61" s="413"/>
      <c r="Y61" s="413"/>
    </row>
    <row r="62" spans="1:25" ht="29.25" customHeight="1">
      <c r="B62" s="879" t="s">
        <v>59</v>
      </c>
      <c r="C62" s="880"/>
      <c r="D62" s="880"/>
      <c r="E62" s="881"/>
      <c r="F62" s="484">
        <f t="shared" ref="F62:O62" si="11">F61+F32</f>
        <v>35</v>
      </c>
      <c r="G62" s="484">
        <f t="shared" si="11"/>
        <v>35</v>
      </c>
      <c r="H62" s="484">
        <f t="shared" si="11"/>
        <v>36</v>
      </c>
      <c r="I62" s="484">
        <f t="shared" si="11"/>
        <v>36</v>
      </c>
      <c r="J62" s="484">
        <f t="shared" si="11"/>
        <v>36</v>
      </c>
      <c r="K62" s="484">
        <f t="shared" si="11"/>
        <v>36</v>
      </c>
      <c r="L62" s="484">
        <f t="shared" si="11"/>
        <v>34</v>
      </c>
      <c r="M62" s="484">
        <f t="shared" si="11"/>
        <v>34</v>
      </c>
      <c r="N62" s="484">
        <f t="shared" si="11"/>
        <v>27</v>
      </c>
      <c r="O62" s="484">
        <f t="shared" si="11"/>
        <v>25</v>
      </c>
      <c r="P62" s="486">
        <f>SUM(F62:O62)/2</f>
        <v>167</v>
      </c>
      <c r="Q62" s="430"/>
    </row>
    <row r="63" spans="1:25" s="418" customFormat="1" ht="25.5" customHeight="1">
      <c r="B63" s="882"/>
      <c r="C63" s="884" t="s">
        <v>286</v>
      </c>
      <c r="D63" s="885" t="s">
        <v>116</v>
      </c>
      <c r="E63" s="886"/>
      <c r="F63" s="487">
        <v>1</v>
      </c>
      <c r="G63" s="487">
        <v>1</v>
      </c>
      <c r="H63" s="487">
        <v>1</v>
      </c>
      <c r="I63" s="487">
        <v>1</v>
      </c>
      <c r="J63" s="487"/>
      <c r="K63" s="487"/>
      <c r="L63" s="487"/>
      <c r="M63" s="487"/>
      <c r="N63" s="487">
        <v>2</v>
      </c>
      <c r="O63" s="487">
        <v>2</v>
      </c>
      <c r="P63" s="888">
        <f>SUM(F63:O64)/2</f>
        <v>4</v>
      </c>
      <c r="Q63" s="488"/>
    </row>
    <row r="64" spans="1:25" s="418" customFormat="1" ht="18.75" customHeight="1">
      <c r="B64" s="883"/>
      <c r="C64" s="883"/>
      <c r="D64" s="885" t="s">
        <v>39</v>
      </c>
      <c r="E64" s="886"/>
      <c r="F64" s="487"/>
      <c r="G64" s="487"/>
      <c r="H64" s="487"/>
      <c r="I64" s="487"/>
      <c r="J64" s="487"/>
      <c r="K64" s="487"/>
      <c r="L64" s="487"/>
      <c r="M64" s="487"/>
      <c r="N64" s="487"/>
      <c r="O64" s="487"/>
      <c r="P64" s="883"/>
      <c r="Q64" s="488"/>
    </row>
    <row r="65" spans="1:25" ht="12.75" customHeight="1">
      <c r="B65" s="431">
        <v>1</v>
      </c>
      <c r="C65" s="489" t="s">
        <v>117</v>
      </c>
      <c r="D65" s="481"/>
      <c r="E65" s="482"/>
      <c r="F65" s="490">
        <v>2</v>
      </c>
      <c r="G65" s="490">
        <v>2</v>
      </c>
      <c r="H65" s="490">
        <v>2</v>
      </c>
      <c r="I65" s="490">
        <v>2</v>
      </c>
      <c r="J65" s="490">
        <v>2</v>
      </c>
      <c r="K65" s="490">
        <v>2</v>
      </c>
      <c r="L65" s="124">
        <v>1</v>
      </c>
      <c r="M65" s="124">
        <v>1</v>
      </c>
      <c r="N65" s="124">
        <v>1</v>
      </c>
      <c r="O65" s="124">
        <v>1</v>
      </c>
      <c r="P65" s="491" t="s">
        <v>138</v>
      </c>
      <c r="Q65" s="413"/>
    </row>
    <row r="66" spans="1:25" ht="12.75" customHeight="1">
      <c r="B66" s="431">
        <v>2</v>
      </c>
      <c r="C66" s="492" t="s">
        <v>119</v>
      </c>
      <c r="D66" s="481"/>
      <c r="E66" s="482"/>
      <c r="F66" s="493">
        <v>0.5</v>
      </c>
      <c r="G66" s="493"/>
      <c r="H66" s="493">
        <v>0.5</v>
      </c>
      <c r="I66" s="493"/>
      <c r="J66" s="493">
        <v>0.5</v>
      </c>
      <c r="K66" s="493"/>
      <c r="L66" s="493"/>
      <c r="M66" s="494"/>
      <c r="N66" s="494"/>
      <c r="O66" s="494"/>
      <c r="P66" s="491" t="s">
        <v>138</v>
      </c>
      <c r="Q66" s="413"/>
    </row>
    <row r="67" spans="1:25" ht="12.75" customHeight="1">
      <c r="B67" s="431">
        <v>3</v>
      </c>
      <c r="C67" s="492" t="s">
        <v>120</v>
      </c>
      <c r="D67" s="481"/>
      <c r="E67" s="482"/>
      <c r="F67" s="493"/>
      <c r="G67" s="493"/>
      <c r="H67" s="493"/>
      <c r="I67" s="493"/>
      <c r="J67" s="493"/>
      <c r="K67" s="493"/>
      <c r="L67" s="493"/>
      <c r="M67" s="494"/>
      <c r="N67" s="494"/>
      <c r="O67" s="494"/>
      <c r="P67" s="491" t="s">
        <v>138</v>
      </c>
      <c r="Q67" s="413"/>
    </row>
    <row r="68" spans="1:25" ht="12.75" customHeight="1">
      <c r="B68" s="431">
        <v>4</v>
      </c>
      <c r="C68" s="492" t="s">
        <v>121</v>
      </c>
      <c r="D68" s="481"/>
      <c r="E68" s="482"/>
      <c r="F68" s="493"/>
      <c r="G68" s="493"/>
      <c r="H68" s="493"/>
      <c r="I68" s="493"/>
      <c r="J68" s="493"/>
      <c r="K68" s="493"/>
      <c r="L68" s="493"/>
      <c r="M68" s="494"/>
      <c r="N68" s="494"/>
      <c r="O68" s="494"/>
      <c r="P68" s="491" t="s">
        <v>138</v>
      </c>
      <c r="Q68" s="413"/>
    </row>
    <row r="69" spans="1:25" ht="12.75" customHeight="1">
      <c r="B69" s="431">
        <v>5</v>
      </c>
      <c r="C69" s="492" t="s">
        <v>122</v>
      </c>
      <c r="D69" s="481"/>
      <c r="E69" s="482"/>
      <c r="F69" s="493"/>
      <c r="G69" s="493"/>
      <c r="H69" s="493"/>
      <c r="I69" s="493"/>
      <c r="J69" s="493"/>
      <c r="K69" s="493"/>
      <c r="L69" s="493"/>
      <c r="M69" s="494"/>
      <c r="N69" s="494"/>
      <c r="O69" s="494"/>
      <c r="P69" s="491" t="s">
        <v>138</v>
      </c>
      <c r="Q69" s="413"/>
    </row>
    <row r="70" spans="1:25" ht="12.75" customHeight="1">
      <c r="B70" s="431">
        <v>6</v>
      </c>
      <c r="C70" s="492" t="s">
        <v>123</v>
      </c>
      <c r="D70" s="481"/>
      <c r="E70" s="482"/>
      <c r="F70" s="493"/>
      <c r="G70" s="493"/>
      <c r="H70" s="493"/>
      <c r="I70" s="493"/>
      <c r="J70" s="493"/>
      <c r="K70" s="493"/>
      <c r="L70" s="493"/>
      <c r="M70" s="494"/>
      <c r="N70" s="494"/>
      <c r="O70" s="494"/>
      <c r="P70" s="491" t="s">
        <v>138</v>
      </c>
      <c r="Q70" s="413"/>
    </row>
    <row r="71" spans="1:25" ht="12.75" customHeight="1">
      <c r="B71" s="431">
        <v>7</v>
      </c>
      <c r="C71" s="492" t="s">
        <v>124</v>
      </c>
      <c r="D71" s="481"/>
      <c r="E71" s="482"/>
      <c r="F71" s="493"/>
      <c r="G71" s="493"/>
      <c r="H71" s="493"/>
      <c r="I71" s="493"/>
      <c r="J71" s="493"/>
      <c r="K71" s="493"/>
      <c r="L71" s="493"/>
      <c r="M71" s="494"/>
      <c r="N71" s="494"/>
      <c r="O71" s="494"/>
      <c r="P71" s="491" t="s">
        <v>138</v>
      </c>
      <c r="Q71" s="413"/>
    </row>
    <row r="72" spans="1:25" ht="12.75" customHeight="1">
      <c r="B72" s="495">
        <v>8</v>
      </c>
      <c r="C72" s="492" t="s">
        <v>125</v>
      </c>
      <c r="D72" s="481"/>
      <c r="E72" s="482"/>
      <c r="F72" s="493"/>
      <c r="G72" s="493"/>
      <c r="H72" s="493"/>
      <c r="I72" s="493"/>
      <c r="J72" s="493"/>
      <c r="K72" s="493"/>
      <c r="L72" s="493"/>
      <c r="M72" s="494"/>
      <c r="N72" s="494"/>
      <c r="O72" s="494"/>
      <c r="P72" s="491" t="s">
        <v>138</v>
      </c>
      <c r="Q72" s="413"/>
    </row>
    <row r="73" spans="1:25" ht="12.75" customHeight="1">
      <c r="B73" s="461">
        <v>9</v>
      </c>
      <c r="C73" s="496" t="s">
        <v>126</v>
      </c>
      <c r="D73" s="481"/>
      <c r="E73" s="482"/>
      <c r="F73" s="493" t="s">
        <v>127</v>
      </c>
      <c r="G73" s="497"/>
      <c r="H73" s="497"/>
      <c r="I73" s="497"/>
      <c r="J73" s="497"/>
      <c r="K73" s="497"/>
      <c r="L73" s="497"/>
      <c r="M73" s="498"/>
      <c r="N73" s="498"/>
      <c r="O73" s="494" t="s">
        <v>127</v>
      </c>
      <c r="P73" s="499" t="s">
        <v>138</v>
      </c>
      <c r="Q73" s="413"/>
    </row>
    <row r="74" spans="1:25" ht="12.75" customHeight="1">
      <c r="A74" s="500"/>
      <c r="B74" s="501">
        <v>10</v>
      </c>
      <c r="C74" s="502" t="s">
        <v>129</v>
      </c>
      <c r="D74" s="503"/>
      <c r="E74" s="503"/>
      <c r="F74" s="462"/>
      <c r="G74" s="462"/>
      <c r="H74" s="462"/>
      <c r="I74" s="462"/>
      <c r="J74" s="462"/>
      <c r="K74" s="462"/>
      <c r="L74" s="462"/>
      <c r="M74" s="462"/>
      <c r="N74" s="462"/>
      <c r="O74" s="462"/>
      <c r="P74" s="499" t="s">
        <v>138</v>
      </c>
      <c r="Q74" s="500"/>
      <c r="R74" s="500"/>
      <c r="S74" s="500"/>
      <c r="T74" s="500"/>
      <c r="U74" s="500"/>
      <c r="V74" s="500"/>
      <c r="W74" s="500"/>
      <c r="X74" s="500"/>
      <c r="Y74" s="500"/>
    </row>
    <row r="75" spans="1:25" ht="12.75" customHeight="1">
      <c r="A75" s="500"/>
      <c r="B75" s="889" t="s">
        <v>130</v>
      </c>
      <c r="C75" s="889"/>
      <c r="D75" s="889"/>
      <c r="E75" s="889"/>
      <c r="F75" s="504">
        <f t="shared" ref="F75:O75" si="12">SUM(F62:F73)</f>
        <v>38.5</v>
      </c>
      <c r="G75" s="505">
        <f t="shared" si="12"/>
        <v>38</v>
      </c>
      <c r="H75" s="505">
        <f t="shared" si="12"/>
        <v>39.5</v>
      </c>
      <c r="I75" s="505">
        <f t="shared" si="12"/>
        <v>39</v>
      </c>
      <c r="J75" s="505">
        <f t="shared" si="12"/>
        <v>38.5</v>
      </c>
      <c r="K75" s="505">
        <f t="shared" si="12"/>
        <v>38</v>
      </c>
      <c r="L75" s="505">
        <f t="shared" si="12"/>
        <v>35</v>
      </c>
      <c r="M75" s="505">
        <f t="shared" si="12"/>
        <v>35</v>
      </c>
      <c r="N75" s="505">
        <f t="shared" si="12"/>
        <v>30</v>
      </c>
      <c r="O75" s="505">
        <f t="shared" si="12"/>
        <v>28</v>
      </c>
      <c r="P75" s="506">
        <f>SUM(F75:O75)</f>
        <v>359.5</v>
      </c>
      <c r="Q75" s="500"/>
      <c r="R75" s="500"/>
      <c r="S75" s="500"/>
      <c r="T75" s="500"/>
      <c r="U75" s="500"/>
      <c r="V75" s="500"/>
      <c r="W75" s="500"/>
      <c r="X75" s="500"/>
      <c r="Y75" s="500"/>
    </row>
    <row r="76" spans="1:25" ht="12.75" customHeight="1">
      <c r="A76" s="500"/>
      <c r="B76" s="507"/>
      <c r="C76" s="890" t="s">
        <v>211</v>
      </c>
      <c r="D76" s="891"/>
      <c r="E76" s="500"/>
      <c r="F76" s="500"/>
      <c r="G76" s="500"/>
      <c r="H76" s="500"/>
      <c r="I76" s="500"/>
      <c r="J76" s="500"/>
      <c r="K76" s="500"/>
      <c r="L76" s="500"/>
      <c r="M76" s="500"/>
      <c r="N76" s="500"/>
      <c r="O76" s="500"/>
      <c r="P76" s="500"/>
      <c r="Q76" s="500"/>
      <c r="R76" s="500"/>
      <c r="S76" s="500"/>
      <c r="T76" s="500"/>
      <c r="U76" s="500"/>
      <c r="V76" s="500"/>
      <c r="W76" s="500"/>
      <c r="X76" s="500"/>
      <c r="Y76" s="500"/>
    </row>
    <row r="77" spans="1:25" ht="12.75" customHeight="1">
      <c r="C77" s="500" t="s">
        <v>77</v>
      </c>
      <c r="D77" s="500"/>
      <c r="Q77" s="413"/>
    </row>
    <row r="78" spans="1:25" ht="12.75" customHeight="1">
      <c r="C78" s="411" t="s">
        <v>135</v>
      </c>
      <c r="F78" s="819" t="s">
        <v>78</v>
      </c>
      <c r="G78" s="816"/>
      <c r="H78" s="816"/>
      <c r="I78" s="816"/>
      <c r="J78" s="816"/>
      <c r="K78" s="816"/>
      <c r="L78" s="816"/>
      <c r="M78" s="816"/>
      <c r="N78" s="816"/>
      <c r="O78" s="817"/>
      <c r="Q78" s="413"/>
    </row>
    <row r="79" spans="1:25" ht="12.75" customHeight="1">
      <c r="E79" s="413"/>
      <c r="F79" s="887">
        <v>35</v>
      </c>
      <c r="G79" s="817"/>
      <c r="H79" s="887">
        <v>36</v>
      </c>
      <c r="I79" s="817"/>
      <c r="J79" s="887">
        <v>36</v>
      </c>
      <c r="K79" s="817"/>
      <c r="L79" s="887">
        <v>34</v>
      </c>
      <c r="M79" s="817"/>
      <c r="N79" s="887">
        <v>26</v>
      </c>
      <c r="O79" s="817"/>
      <c r="Q79" s="413"/>
    </row>
    <row r="80" spans="1:25" ht="12.75" customHeight="1">
      <c r="E80" s="413"/>
      <c r="F80" s="430"/>
      <c r="G80" s="430"/>
      <c r="H80" s="430"/>
      <c r="I80" s="430"/>
      <c r="J80" s="430"/>
      <c r="K80" s="430"/>
      <c r="L80" s="430"/>
      <c r="M80" s="430"/>
      <c r="N80" s="430"/>
      <c r="O80" s="430"/>
      <c r="Q80" s="413"/>
    </row>
    <row r="81" spans="3:17" ht="12.75" customHeight="1">
      <c r="E81" s="413"/>
      <c r="Q81" s="413"/>
    </row>
    <row r="82" spans="3:17" ht="12.75" customHeight="1">
      <c r="C82" s="414"/>
      <c r="D82" s="414"/>
      <c r="E82" s="413"/>
      <c r="Q82" s="413"/>
    </row>
    <row r="83" spans="3:17" ht="12.75" customHeight="1">
      <c r="C83" s="413"/>
      <c r="D83" s="413"/>
      <c r="E83" s="413"/>
      <c r="Q83" s="413"/>
    </row>
    <row r="84" spans="3:17" ht="12.75" customHeight="1">
      <c r="C84" s="413"/>
      <c r="D84" s="413"/>
      <c r="E84" s="413"/>
      <c r="Q84" s="413"/>
    </row>
    <row r="85" spans="3:17" ht="12.75" customHeight="1">
      <c r="C85" s="413"/>
      <c r="D85" s="413"/>
      <c r="Q85" s="413"/>
    </row>
    <row r="86" spans="3:17" ht="12.75" customHeight="1">
      <c r="C86" s="413"/>
      <c r="D86" s="413"/>
      <c r="Q86" s="413"/>
    </row>
    <row r="87" spans="3:17" ht="12.75" customHeight="1">
      <c r="C87" s="413"/>
      <c r="D87" s="413"/>
      <c r="Q87" s="413"/>
    </row>
    <row r="88" spans="3:17" ht="12.75" customHeight="1">
      <c r="C88" s="413"/>
      <c r="D88" s="413"/>
      <c r="Q88" s="413"/>
    </row>
    <row r="89" spans="3:17" ht="12.75" customHeight="1">
      <c r="C89" s="413"/>
      <c r="D89" s="413"/>
      <c r="Q89" s="413"/>
    </row>
    <row r="90" spans="3:17" ht="12.75" customHeight="1">
      <c r="C90" s="413"/>
      <c r="D90" s="413"/>
      <c r="Q90" s="413"/>
    </row>
    <row r="91" spans="3:17" ht="12.75" customHeight="1">
      <c r="C91" s="413"/>
      <c r="D91" s="413"/>
      <c r="Q91" s="413"/>
    </row>
    <row r="92" spans="3:17" ht="12.75" customHeight="1">
      <c r="C92" s="413"/>
      <c r="D92" s="413"/>
      <c r="Q92" s="413"/>
    </row>
    <row r="93" spans="3:17" ht="12.75" customHeight="1">
      <c r="Q93" s="413"/>
    </row>
    <row r="94" spans="3:17" ht="12.75" customHeight="1">
      <c r="Q94" s="413"/>
    </row>
    <row r="95" spans="3:17" ht="12.75" customHeight="1">
      <c r="Q95" s="413"/>
    </row>
    <row r="96" spans="3:17" ht="12.75" customHeight="1">
      <c r="Q96" s="413"/>
    </row>
    <row r="97" spans="17:17" ht="12.75" customHeight="1">
      <c r="Q97" s="413"/>
    </row>
    <row r="98" spans="17:17" ht="12.75" customHeight="1">
      <c r="Q98" s="413"/>
    </row>
    <row r="99" spans="17:17" ht="12.75" customHeight="1">
      <c r="Q99" s="413"/>
    </row>
    <row r="100" spans="17:17" ht="12.75" customHeight="1">
      <c r="Q100" s="413"/>
    </row>
    <row r="101" spans="17:17" ht="12.75" customHeight="1">
      <c r="Q101" s="413"/>
    </row>
    <row r="102" spans="17:17" ht="12.75" customHeight="1">
      <c r="Q102" s="413"/>
    </row>
    <row r="103" spans="17:17" ht="12.75" customHeight="1">
      <c r="Q103" s="413"/>
    </row>
    <row r="104" spans="17:17" ht="12.75" customHeight="1">
      <c r="Q104" s="413"/>
    </row>
    <row r="105" spans="17:17" ht="12.75" customHeight="1">
      <c r="Q105" s="413"/>
    </row>
    <row r="106" spans="17:17" ht="12.75" customHeight="1">
      <c r="Q106" s="413"/>
    </row>
    <row r="107" spans="17:17" ht="12.75" customHeight="1">
      <c r="Q107" s="413"/>
    </row>
    <row r="108" spans="17:17" ht="12.75" customHeight="1">
      <c r="Q108" s="413"/>
    </row>
    <row r="109" spans="17:17" ht="12.75" customHeight="1">
      <c r="Q109" s="413"/>
    </row>
    <row r="110" spans="17:17" ht="12.75" customHeight="1">
      <c r="Q110" s="413"/>
    </row>
    <row r="111" spans="17:17" ht="12.75" customHeight="1">
      <c r="Q111" s="413"/>
    </row>
    <row r="112" spans="17:17" ht="12.75" customHeight="1">
      <c r="Q112" s="413"/>
    </row>
    <row r="113" spans="17:17" ht="12.75" customHeight="1">
      <c r="Q113" s="413"/>
    </row>
    <row r="114" spans="17:17" ht="12.75" customHeight="1">
      <c r="Q114" s="413"/>
    </row>
    <row r="115" spans="17:17" ht="12.75" customHeight="1">
      <c r="Q115" s="413"/>
    </row>
    <row r="116" spans="17:17" ht="12.75" customHeight="1">
      <c r="Q116" s="413"/>
    </row>
    <row r="117" spans="17:17" ht="12.75" customHeight="1">
      <c r="Q117" s="413"/>
    </row>
    <row r="118" spans="17:17" ht="12.75" customHeight="1">
      <c r="Q118" s="413"/>
    </row>
    <row r="119" spans="17:17" ht="12.75" customHeight="1">
      <c r="Q119" s="413"/>
    </row>
    <row r="120" spans="17:17" ht="12.75" customHeight="1">
      <c r="Q120" s="413"/>
    </row>
    <row r="121" spans="17:17" ht="12.75" customHeight="1">
      <c r="Q121" s="413"/>
    </row>
    <row r="122" spans="17:17" ht="12.75" customHeight="1">
      <c r="Q122" s="413"/>
    </row>
    <row r="123" spans="17:17" ht="12.75" customHeight="1">
      <c r="Q123" s="413"/>
    </row>
    <row r="124" spans="17:17" ht="12.75" customHeight="1">
      <c r="Q124" s="413"/>
    </row>
    <row r="125" spans="17:17" ht="12.75" customHeight="1">
      <c r="Q125" s="413"/>
    </row>
    <row r="126" spans="17:17" ht="12.75" customHeight="1">
      <c r="Q126" s="413"/>
    </row>
    <row r="127" spans="17:17" ht="12.75" customHeight="1">
      <c r="Q127" s="413"/>
    </row>
    <row r="128" spans="17:17" ht="12.75" customHeight="1">
      <c r="Q128" s="413"/>
    </row>
    <row r="129" spans="17:17" ht="12.75" customHeight="1">
      <c r="Q129" s="413"/>
    </row>
    <row r="130" spans="17:17" ht="12.75" customHeight="1">
      <c r="Q130" s="413"/>
    </row>
    <row r="131" spans="17:17" ht="12.75" customHeight="1">
      <c r="Q131" s="413"/>
    </row>
    <row r="132" spans="17:17" ht="12.75" customHeight="1">
      <c r="Q132" s="413"/>
    </row>
    <row r="133" spans="17:17" ht="12.75" customHeight="1">
      <c r="Q133" s="413"/>
    </row>
    <row r="134" spans="17:17" ht="12.75" customHeight="1">
      <c r="Q134" s="413"/>
    </row>
    <row r="135" spans="17:17" ht="12.75" customHeight="1">
      <c r="Q135" s="413"/>
    </row>
    <row r="136" spans="17:17" ht="12.75" customHeight="1">
      <c r="Q136" s="413"/>
    </row>
    <row r="137" spans="17:17" ht="12.75" customHeight="1">
      <c r="Q137" s="413"/>
    </row>
    <row r="138" spans="17:17" ht="12.75" customHeight="1">
      <c r="Q138" s="413"/>
    </row>
    <row r="139" spans="17:17" ht="12.75" customHeight="1">
      <c r="Q139" s="413"/>
    </row>
    <row r="140" spans="17:17" ht="12.75" customHeight="1">
      <c r="Q140" s="413"/>
    </row>
    <row r="141" spans="17:17" ht="12.75" customHeight="1">
      <c r="Q141" s="413"/>
    </row>
    <row r="142" spans="17:17" ht="12.75" customHeight="1">
      <c r="Q142" s="413"/>
    </row>
    <row r="143" spans="17:17" ht="12.75" customHeight="1">
      <c r="Q143" s="413"/>
    </row>
    <row r="144" spans="17:17" ht="12.75" customHeight="1">
      <c r="Q144" s="413"/>
    </row>
    <row r="145" spans="17:17" ht="12.75" customHeight="1">
      <c r="Q145" s="413"/>
    </row>
    <row r="146" spans="17:17" ht="12.75" customHeight="1">
      <c r="Q146" s="413"/>
    </row>
    <row r="147" spans="17:17" ht="12.75" customHeight="1">
      <c r="Q147" s="413"/>
    </row>
    <row r="148" spans="17:17" ht="12.75" customHeight="1">
      <c r="Q148" s="413"/>
    </row>
    <row r="149" spans="17:17" ht="12.75" customHeight="1">
      <c r="Q149" s="413"/>
    </row>
    <row r="150" spans="17:17" ht="12.75" customHeight="1">
      <c r="Q150" s="413"/>
    </row>
    <row r="151" spans="17:17" ht="12.75" customHeight="1">
      <c r="Q151" s="413"/>
    </row>
    <row r="152" spans="17:17" ht="12.75" customHeight="1">
      <c r="Q152" s="413"/>
    </row>
    <row r="153" spans="17:17" ht="12.75" customHeight="1">
      <c r="Q153" s="413"/>
    </row>
    <row r="154" spans="17:17" ht="12.75" customHeight="1">
      <c r="Q154" s="413"/>
    </row>
    <row r="155" spans="17:17" ht="12.75" customHeight="1">
      <c r="Q155" s="413"/>
    </row>
    <row r="156" spans="17:17" ht="12.75" customHeight="1">
      <c r="Q156" s="413"/>
    </row>
    <row r="157" spans="17:17" ht="12.75" customHeight="1">
      <c r="Q157" s="413"/>
    </row>
    <row r="158" spans="17:17" ht="12.75" customHeight="1">
      <c r="Q158" s="413"/>
    </row>
    <row r="159" spans="17:17" ht="12.75" customHeight="1">
      <c r="Q159" s="413"/>
    </row>
    <row r="160" spans="17:17" ht="12.75" customHeight="1">
      <c r="Q160" s="413"/>
    </row>
    <row r="161" spans="17:17" ht="12.75" customHeight="1">
      <c r="Q161" s="413"/>
    </row>
    <row r="162" spans="17:17" ht="12.75" customHeight="1">
      <c r="Q162" s="413"/>
    </row>
    <row r="163" spans="17:17" ht="12.75" customHeight="1">
      <c r="Q163" s="413"/>
    </row>
    <row r="164" spans="17:17" ht="12.75" customHeight="1">
      <c r="Q164" s="413"/>
    </row>
    <row r="165" spans="17:17" ht="12.75" customHeight="1">
      <c r="Q165" s="413"/>
    </row>
    <row r="166" spans="17:17" ht="12.75" customHeight="1">
      <c r="Q166" s="413"/>
    </row>
    <row r="167" spans="17:17" ht="12.75" customHeight="1">
      <c r="Q167" s="413"/>
    </row>
    <row r="168" spans="17:17" ht="12.75" customHeight="1">
      <c r="Q168" s="413"/>
    </row>
    <row r="169" spans="17:17" ht="12.75" customHeight="1">
      <c r="Q169" s="413"/>
    </row>
    <row r="170" spans="17:17" ht="12.75" customHeight="1">
      <c r="Q170" s="413"/>
    </row>
    <row r="171" spans="17:17" ht="12.75" customHeight="1">
      <c r="Q171" s="413"/>
    </row>
    <row r="172" spans="17:17" ht="12.75" customHeight="1">
      <c r="Q172" s="413"/>
    </row>
    <row r="173" spans="17:17" ht="12.75" customHeight="1">
      <c r="Q173" s="413"/>
    </row>
    <row r="174" spans="17:17" ht="12.75" customHeight="1">
      <c r="Q174" s="413"/>
    </row>
    <row r="175" spans="17:17" ht="12.75" customHeight="1">
      <c r="Q175" s="413"/>
    </row>
    <row r="176" spans="17:17" ht="12.75" customHeight="1">
      <c r="Q176" s="413"/>
    </row>
    <row r="177" spans="17:17" ht="12.75" customHeight="1">
      <c r="Q177" s="413"/>
    </row>
    <row r="178" spans="17:17" ht="12.75" customHeight="1">
      <c r="Q178" s="413"/>
    </row>
    <row r="179" spans="17:17" ht="12.75" customHeight="1">
      <c r="Q179" s="413"/>
    </row>
    <row r="180" spans="17:17" ht="12.75" customHeight="1">
      <c r="Q180" s="413"/>
    </row>
    <row r="181" spans="17:17" ht="12.75" customHeight="1">
      <c r="Q181" s="413"/>
    </row>
    <row r="182" spans="17:17" ht="12.75" customHeight="1">
      <c r="Q182" s="413"/>
    </row>
    <row r="183" spans="17:17" ht="12.75" customHeight="1">
      <c r="Q183" s="413"/>
    </row>
    <row r="184" spans="17:17" ht="12.75" customHeight="1">
      <c r="Q184" s="413"/>
    </row>
    <row r="185" spans="17:17" ht="12.75" customHeight="1">
      <c r="Q185" s="413"/>
    </row>
    <row r="186" spans="17:17" ht="12.75" customHeight="1">
      <c r="Q186" s="413"/>
    </row>
    <row r="187" spans="17:17" ht="12.75" customHeight="1">
      <c r="Q187" s="413"/>
    </row>
    <row r="188" spans="17:17" ht="12.75" customHeight="1">
      <c r="Q188" s="413"/>
    </row>
    <row r="189" spans="17:17" ht="12.75" customHeight="1">
      <c r="Q189" s="413"/>
    </row>
    <row r="190" spans="17:17" ht="12.75" customHeight="1">
      <c r="Q190" s="413"/>
    </row>
    <row r="191" spans="17:17" ht="12.75" customHeight="1">
      <c r="Q191" s="413"/>
    </row>
    <row r="192" spans="17:17" ht="12.75" customHeight="1">
      <c r="Q192" s="413"/>
    </row>
    <row r="193" spans="17:17" ht="12.75" customHeight="1">
      <c r="Q193" s="413"/>
    </row>
    <row r="194" spans="17:17" ht="12.75" customHeight="1">
      <c r="Q194" s="413"/>
    </row>
    <row r="195" spans="17:17" ht="12.75" customHeight="1">
      <c r="Q195" s="413"/>
    </row>
    <row r="196" spans="17:17" ht="12.75" customHeight="1">
      <c r="Q196" s="413"/>
    </row>
    <row r="197" spans="17:17" ht="12.75" customHeight="1">
      <c r="Q197" s="413"/>
    </row>
    <row r="198" spans="17:17" ht="12.75" customHeight="1">
      <c r="Q198" s="413"/>
    </row>
    <row r="199" spans="17:17" ht="12.75" customHeight="1">
      <c r="Q199" s="413"/>
    </row>
    <row r="200" spans="17:17" ht="12.75" customHeight="1">
      <c r="Q200" s="413"/>
    </row>
    <row r="201" spans="17:17" ht="12.75" customHeight="1">
      <c r="Q201" s="413"/>
    </row>
    <row r="202" spans="17:17" ht="12.75" customHeight="1">
      <c r="Q202" s="413"/>
    </row>
    <row r="203" spans="17:17" ht="12.75" customHeight="1">
      <c r="Q203" s="413"/>
    </row>
    <row r="204" spans="17:17" ht="12.75" customHeight="1">
      <c r="Q204" s="413"/>
    </row>
    <row r="205" spans="17:17" ht="12.75" customHeight="1">
      <c r="Q205" s="413"/>
    </row>
    <row r="206" spans="17:17" ht="12.75" customHeight="1">
      <c r="Q206" s="413"/>
    </row>
    <row r="207" spans="17:17" ht="12.75" customHeight="1">
      <c r="Q207" s="413"/>
    </row>
    <row r="208" spans="17:17" ht="12.75" customHeight="1">
      <c r="Q208" s="413"/>
    </row>
    <row r="209" spans="17:17" ht="12.75" customHeight="1">
      <c r="Q209" s="413"/>
    </row>
    <row r="210" spans="17:17" ht="12.75" customHeight="1">
      <c r="Q210" s="413"/>
    </row>
    <row r="211" spans="17:17" ht="12.75" customHeight="1">
      <c r="Q211" s="413"/>
    </row>
    <row r="212" spans="17:17" ht="12.75" customHeight="1">
      <c r="Q212" s="413"/>
    </row>
    <row r="213" spans="17:17" ht="12.75" customHeight="1">
      <c r="Q213" s="413"/>
    </row>
    <row r="214" spans="17:17" ht="12.75" customHeight="1">
      <c r="Q214" s="413"/>
    </row>
    <row r="215" spans="17:17" ht="12.75" customHeight="1">
      <c r="Q215" s="413"/>
    </row>
    <row r="216" spans="17:17" ht="12.75" customHeight="1">
      <c r="Q216" s="413"/>
    </row>
    <row r="217" spans="17:17" ht="12.75" customHeight="1">
      <c r="Q217" s="413"/>
    </row>
    <row r="218" spans="17:17" ht="12.75" customHeight="1">
      <c r="Q218" s="413"/>
    </row>
    <row r="219" spans="17:17" ht="12.75" customHeight="1">
      <c r="Q219" s="413"/>
    </row>
    <row r="220" spans="17:17" ht="12.75" customHeight="1">
      <c r="Q220" s="413"/>
    </row>
    <row r="221" spans="17:17" ht="12.75" customHeight="1">
      <c r="Q221" s="413"/>
    </row>
    <row r="222" spans="17:17" ht="12.75" customHeight="1">
      <c r="Q222" s="413"/>
    </row>
    <row r="223" spans="17:17" ht="12.75" customHeight="1">
      <c r="Q223" s="413"/>
    </row>
    <row r="224" spans="17:17" ht="12.75" customHeight="1">
      <c r="Q224" s="413"/>
    </row>
    <row r="225" spans="17:17" ht="12.75" customHeight="1">
      <c r="Q225" s="413"/>
    </row>
    <row r="226" spans="17:17" ht="12.75" customHeight="1">
      <c r="Q226" s="413"/>
    </row>
    <row r="227" spans="17:17" ht="12.75" customHeight="1">
      <c r="Q227" s="413"/>
    </row>
    <row r="228" spans="17:17" ht="12.75" customHeight="1">
      <c r="Q228" s="413"/>
    </row>
    <row r="229" spans="17:17" ht="12.75" customHeight="1">
      <c r="Q229" s="413"/>
    </row>
    <row r="230" spans="17:17" ht="12.75" customHeight="1">
      <c r="Q230" s="413"/>
    </row>
    <row r="231" spans="17:17" ht="12.75" customHeight="1">
      <c r="Q231" s="413"/>
    </row>
    <row r="232" spans="17:17" ht="12.75" customHeight="1">
      <c r="Q232" s="413"/>
    </row>
    <row r="233" spans="17:17" ht="12.75" customHeight="1">
      <c r="Q233" s="413"/>
    </row>
    <row r="234" spans="17:17" ht="12.75" customHeight="1">
      <c r="Q234" s="413"/>
    </row>
    <row r="235" spans="17:17" ht="12.75" customHeight="1">
      <c r="Q235" s="413"/>
    </row>
    <row r="236" spans="17:17" ht="12.75" customHeight="1">
      <c r="Q236" s="413"/>
    </row>
    <row r="237" spans="17:17" ht="12.75" customHeight="1">
      <c r="Q237" s="413"/>
    </row>
    <row r="238" spans="17:17" ht="12.75" customHeight="1">
      <c r="Q238" s="413"/>
    </row>
    <row r="239" spans="17:17" ht="12.75" customHeight="1">
      <c r="Q239" s="413"/>
    </row>
    <row r="240" spans="17:17" ht="12.75" customHeight="1">
      <c r="Q240" s="413"/>
    </row>
    <row r="241" spans="17:17" ht="12.75" customHeight="1">
      <c r="Q241" s="413"/>
    </row>
    <row r="242" spans="17:17" ht="12.75" customHeight="1">
      <c r="Q242" s="413"/>
    </row>
    <row r="243" spans="17:17" ht="12.75" customHeight="1">
      <c r="Q243" s="413"/>
    </row>
    <row r="244" spans="17:17" ht="12.75" customHeight="1">
      <c r="Q244" s="413"/>
    </row>
    <row r="245" spans="17:17" ht="12.75" customHeight="1">
      <c r="Q245" s="413"/>
    </row>
    <row r="246" spans="17:17" ht="12.75" customHeight="1">
      <c r="Q246" s="413"/>
    </row>
    <row r="247" spans="17:17" ht="12.75" customHeight="1">
      <c r="Q247" s="413"/>
    </row>
    <row r="248" spans="17:17" ht="12.75" customHeight="1">
      <c r="Q248" s="413"/>
    </row>
    <row r="249" spans="17:17" ht="12.75" customHeight="1">
      <c r="Q249" s="413"/>
    </row>
    <row r="250" spans="17:17" ht="12.75" customHeight="1">
      <c r="Q250" s="413"/>
    </row>
    <row r="251" spans="17:17" ht="12.75" customHeight="1">
      <c r="Q251" s="413"/>
    </row>
    <row r="252" spans="17:17" ht="12.75" customHeight="1">
      <c r="Q252" s="413"/>
    </row>
    <row r="253" spans="17:17" ht="12.75" customHeight="1">
      <c r="Q253" s="413"/>
    </row>
    <row r="254" spans="17:17" ht="12.75" customHeight="1">
      <c r="Q254" s="413"/>
    </row>
    <row r="255" spans="17:17" ht="12.75" customHeight="1">
      <c r="Q255" s="413"/>
    </row>
    <row r="256" spans="17:17" ht="12.75" customHeight="1">
      <c r="Q256" s="413"/>
    </row>
    <row r="257" spans="17:17" ht="12.75" customHeight="1">
      <c r="Q257" s="413"/>
    </row>
    <row r="258" spans="17:17" ht="12.75" customHeight="1">
      <c r="Q258" s="413"/>
    </row>
    <row r="259" spans="17:17" ht="12.75" customHeight="1">
      <c r="Q259" s="413"/>
    </row>
    <row r="260" spans="17:17" ht="12.75" customHeight="1">
      <c r="Q260" s="413"/>
    </row>
    <row r="261" spans="17:17" ht="12.75" customHeight="1">
      <c r="Q261" s="413"/>
    </row>
    <row r="262" spans="17:17" ht="12.75" customHeight="1">
      <c r="Q262" s="413"/>
    </row>
    <row r="263" spans="17:17" ht="12.75" customHeight="1">
      <c r="Q263" s="413"/>
    </row>
    <row r="264" spans="17:17" ht="12.75" customHeight="1">
      <c r="Q264" s="413"/>
    </row>
    <row r="265" spans="17:17" ht="12.75" customHeight="1">
      <c r="Q265" s="413"/>
    </row>
    <row r="266" spans="17:17" ht="12.75" customHeight="1">
      <c r="Q266" s="413"/>
    </row>
    <row r="267" spans="17:17" ht="12.75" customHeight="1">
      <c r="Q267" s="413"/>
    </row>
    <row r="268" spans="17:17" ht="12.75" customHeight="1">
      <c r="Q268" s="413"/>
    </row>
    <row r="269" spans="17:17" ht="12.75" customHeight="1">
      <c r="Q269" s="413"/>
    </row>
    <row r="270" spans="17:17" ht="12.75" customHeight="1">
      <c r="Q270" s="413"/>
    </row>
    <row r="271" spans="17:17" ht="12.75" customHeight="1">
      <c r="Q271" s="413"/>
    </row>
    <row r="272" spans="17:17" ht="12.75" customHeight="1">
      <c r="Q272" s="413"/>
    </row>
    <row r="273" spans="17:17" ht="12.75" customHeight="1">
      <c r="Q273" s="413"/>
    </row>
    <row r="274" spans="17:17" ht="12.75" customHeight="1">
      <c r="Q274" s="413"/>
    </row>
    <row r="275" spans="17:17" ht="12.75" customHeight="1">
      <c r="Q275" s="413"/>
    </row>
    <row r="276" spans="17:17" ht="12.75" customHeight="1">
      <c r="Q276" s="413"/>
    </row>
    <row r="277" spans="17:17" ht="12.75" customHeight="1">
      <c r="Q277" s="413"/>
    </row>
    <row r="278" spans="17:17" ht="12.75" customHeight="1">
      <c r="Q278" s="413"/>
    </row>
    <row r="279" spans="17:17" ht="12.75" customHeight="1">
      <c r="Q279" s="413"/>
    </row>
    <row r="280" spans="17:17" ht="12.75" customHeight="1">
      <c r="Q280" s="413"/>
    </row>
    <row r="281" spans="17:17" ht="12.75" customHeight="1">
      <c r="Q281" s="413"/>
    </row>
    <row r="282" spans="17:17" ht="12.75" customHeight="1">
      <c r="Q282" s="413"/>
    </row>
    <row r="283" spans="17:17" ht="12.75" customHeight="1">
      <c r="Q283" s="413"/>
    </row>
    <row r="284" spans="17:17" ht="12.75" customHeight="1">
      <c r="Q284" s="413"/>
    </row>
    <row r="285" spans="17:17" ht="12.75" customHeight="1">
      <c r="Q285" s="413"/>
    </row>
    <row r="286" spans="17:17" ht="12.75" customHeight="1">
      <c r="Q286" s="413"/>
    </row>
    <row r="287" spans="17:17" ht="12.75" customHeight="1">
      <c r="Q287" s="413"/>
    </row>
    <row r="288" spans="17:17" ht="12.75" customHeight="1">
      <c r="Q288" s="413"/>
    </row>
    <row r="289" spans="17:17" ht="12.75" customHeight="1">
      <c r="Q289" s="413"/>
    </row>
    <row r="290" spans="17:17" ht="12.75" customHeight="1">
      <c r="Q290" s="413"/>
    </row>
    <row r="291" spans="17:17" ht="12.75" customHeight="1">
      <c r="Q291" s="413"/>
    </row>
    <row r="292" spans="17:17" ht="15.75" customHeight="1"/>
    <row r="293" spans="17:17" ht="15.75" customHeight="1"/>
    <row r="294" spans="17:17" ht="15.75" customHeight="1"/>
    <row r="295" spans="17:17" ht="15.75" customHeight="1"/>
    <row r="296" spans="17:17" ht="15.75" customHeight="1"/>
    <row r="297" spans="17:17" ht="15.75" customHeight="1"/>
    <row r="298" spans="17:17" ht="15.75" customHeight="1"/>
    <row r="299" spans="17:17" ht="15.75" customHeight="1"/>
    <row r="300" spans="17:17" ht="15.75" customHeight="1"/>
    <row r="301" spans="17:17" ht="15.75" customHeight="1"/>
    <row r="302" spans="17:17" ht="15.75" customHeight="1"/>
    <row r="303" spans="17:17" ht="15.75" customHeight="1"/>
    <row r="304" spans="17:17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62">
    <mergeCell ref="P63:P64"/>
    <mergeCell ref="D64:E64"/>
    <mergeCell ref="B75:E75"/>
    <mergeCell ref="C76:D76"/>
    <mergeCell ref="F78:O78"/>
    <mergeCell ref="F79:G79"/>
    <mergeCell ref="H79:I79"/>
    <mergeCell ref="J79:K79"/>
    <mergeCell ref="L79:M79"/>
    <mergeCell ref="N79:O79"/>
    <mergeCell ref="B58:E58"/>
    <mergeCell ref="B59:E59"/>
    <mergeCell ref="B61:E61"/>
    <mergeCell ref="B62:E62"/>
    <mergeCell ref="B63:B64"/>
    <mergeCell ref="C63:C64"/>
    <mergeCell ref="D63:E63"/>
    <mergeCell ref="B57:E57"/>
    <mergeCell ref="C43:D43"/>
    <mergeCell ref="C44:D44"/>
    <mergeCell ref="C46:D46"/>
    <mergeCell ref="C47:D47"/>
    <mergeCell ref="C48:D48"/>
    <mergeCell ref="C49:D49"/>
    <mergeCell ref="B53:B54"/>
    <mergeCell ref="C53:D54"/>
    <mergeCell ref="C52:D52"/>
    <mergeCell ref="B55:B56"/>
    <mergeCell ref="C55:D56"/>
    <mergeCell ref="C50:D50"/>
    <mergeCell ref="C51:D51"/>
    <mergeCell ref="C42:D42"/>
    <mergeCell ref="B29:P29"/>
    <mergeCell ref="B32:E32"/>
    <mergeCell ref="B33:B34"/>
    <mergeCell ref="C33:D34"/>
    <mergeCell ref="B35:B36"/>
    <mergeCell ref="C35:D36"/>
    <mergeCell ref="B37:B38"/>
    <mergeCell ref="C37:D38"/>
    <mergeCell ref="C39:D39"/>
    <mergeCell ref="C40:D40"/>
    <mergeCell ref="C41:D41"/>
    <mergeCell ref="B28:E28"/>
    <mergeCell ref="X10:Y10"/>
    <mergeCell ref="F11:G11"/>
    <mergeCell ref="H11:I11"/>
    <mergeCell ref="J11:K11"/>
    <mergeCell ref="L11:M11"/>
    <mergeCell ref="N11:O11"/>
    <mergeCell ref="S11:V11"/>
    <mergeCell ref="P10:P11"/>
    <mergeCell ref="Q13:Q14"/>
    <mergeCell ref="C15:E15"/>
    <mergeCell ref="C18:E18"/>
    <mergeCell ref="Q19:Q22"/>
    <mergeCell ref="C24:D24"/>
    <mergeCell ref="B2:E2"/>
    <mergeCell ref="B10:B11"/>
    <mergeCell ref="C10:C11"/>
    <mergeCell ref="E10:E11"/>
    <mergeCell ref="F10:O10"/>
  </mergeCells>
  <conditionalFormatting sqref="E81 C84:D84">
    <cfRule type="cellIs" dxfId="108" priority="1" operator="greaterThan">
      <formula>0</formula>
    </cfRule>
  </conditionalFormatting>
  <conditionalFormatting sqref="V13">
    <cfRule type="cellIs" dxfId="107" priority="2" operator="lessThan">
      <formula>$U$13</formula>
    </cfRule>
  </conditionalFormatting>
  <conditionalFormatting sqref="V14">
    <cfRule type="cellIs" dxfId="106" priority="3" operator="lessThan">
      <formula>$U$14</formula>
    </cfRule>
  </conditionalFormatting>
  <conditionalFormatting sqref="V16">
    <cfRule type="cellIs" dxfId="105" priority="4" operator="lessThan">
      <formula>$U$16</formula>
    </cfRule>
  </conditionalFormatting>
  <conditionalFormatting sqref="F57:O57">
    <cfRule type="cellIs" dxfId="104" priority="5" operator="lessThan">
      <formula>$F$45/2</formula>
    </cfRule>
  </conditionalFormatting>
  <conditionalFormatting sqref="P60">
    <cfRule type="cellIs" dxfId="103" priority="6" operator="lessThan">
      <formula>#REF!</formula>
    </cfRule>
  </conditionalFormatting>
  <conditionalFormatting sqref="P60">
    <cfRule type="cellIs" dxfId="102" priority="7" operator="greaterThan">
      <formula>#REF!</formula>
    </cfRule>
  </conditionalFormatting>
  <conditionalFormatting sqref="F62">
    <cfRule type="cellIs" dxfId="101" priority="8" operator="lessThan">
      <formula>$F$79</formula>
    </cfRule>
  </conditionalFormatting>
  <conditionalFormatting sqref="F62">
    <cfRule type="cellIs" dxfId="100" priority="9" operator="greaterThan">
      <formula>$F$79</formula>
    </cfRule>
  </conditionalFormatting>
  <conditionalFormatting sqref="G62">
    <cfRule type="cellIs" dxfId="99" priority="10" operator="lessThan">
      <formula>$F$79</formula>
    </cfRule>
  </conditionalFormatting>
  <conditionalFormatting sqref="G62">
    <cfRule type="cellIs" dxfId="98" priority="11" operator="greaterThan">
      <formula>$F$79</formula>
    </cfRule>
  </conditionalFormatting>
  <conditionalFormatting sqref="H79">
    <cfRule type="cellIs" dxfId="97" priority="12" operator="greaterThan">
      <formula>$H$79</formula>
    </cfRule>
  </conditionalFormatting>
  <conditionalFormatting sqref="H62">
    <cfRule type="cellIs" dxfId="96" priority="13" operator="lessThan">
      <formula>$H$79</formula>
    </cfRule>
  </conditionalFormatting>
  <conditionalFormatting sqref="H62">
    <cfRule type="cellIs" dxfId="95" priority="14" operator="greaterThan">
      <formula>$H$79</formula>
    </cfRule>
  </conditionalFormatting>
  <conditionalFormatting sqref="I62">
    <cfRule type="cellIs" dxfId="94" priority="15" operator="lessThan">
      <formula>$H$79</formula>
    </cfRule>
  </conditionalFormatting>
  <conditionalFormatting sqref="I62">
    <cfRule type="cellIs" dxfId="93" priority="16" operator="greaterThan">
      <formula>$H$79</formula>
    </cfRule>
  </conditionalFormatting>
  <conditionalFormatting sqref="J62">
    <cfRule type="cellIs" dxfId="92" priority="17" operator="lessThan">
      <formula>$J$79</formula>
    </cfRule>
  </conditionalFormatting>
  <conditionalFormatting sqref="J62">
    <cfRule type="cellIs" dxfId="91" priority="18" operator="greaterThan">
      <formula>$J$79</formula>
    </cfRule>
  </conditionalFormatting>
  <conditionalFormatting sqref="K62">
    <cfRule type="cellIs" dxfId="90" priority="19" operator="lessThan">
      <formula>$J$79</formula>
    </cfRule>
  </conditionalFormatting>
  <conditionalFormatting sqref="K62">
    <cfRule type="cellIs" dxfId="89" priority="20" operator="greaterThan">
      <formula>$J$79</formula>
    </cfRule>
  </conditionalFormatting>
  <conditionalFormatting sqref="L62">
    <cfRule type="cellIs" dxfId="88" priority="21" operator="lessThan">
      <formula>$L$79</formula>
    </cfRule>
  </conditionalFormatting>
  <conditionalFormatting sqref="L62">
    <cfRule type="cellIs" dxfId="87" priority="22" operator="greaterThan">
      <formula>$L$79</formula>
    </cfRule>
  </conditionalFormatting>
  <conditionalFormatting sqref="M62">
    <cfRule type="cellIs" dxfId="86" priority="23" operator="lessThan">
      <formula>$L$79</formula>
    </cfRule>
  </conditionalFormatting>
  <conditionalFormatting sqref="M62">
    <cfRule type="cellIs" dxfId="85" priority="24" operator="greaterThan">
      <formula>$L$79</formula>
    </cfRule>
  </conditionalFormatting>
  <conditionalFormatting sqref="N62">
    <cfRule type="cellIs" dxfId="84" priority="25" operator="lessThan">
      <formula>$N$79</formula>
    </cfRule>
  </conditionalFormatting>
  <conditionalFormatting sqref="N62">
    <cfRule type="cellIs" dxfId="83" priority="26" operator="greaterThan">
      <formula>$N$79</formula>
    </cfRule>
  </conditionalFormatting>
  <conditionalFormatting sqref="O62">
    <cfRule type="cellIs" dxfId="82" priority="27" operator="lessThan">
      <formula>$N$79</formula>
    </cfRule>
  </conditionalFormatting>
  <conditionalFormatting sqref="O62">
    <cfRule type="cellIs" dxfId="81" priority="28" operator="greaterThan">
      <formula>$N$79</formula>
    </cfRule>
  </conditionalFormatting>
  <conditionalFormatting sqref="N59:O59">
    <cfRule type="cellIs" dxfId="80" priority="29" operator="lessThan">
      <formula>#REF!</formula>
    </cfRule>
  </conditionalFormatting>
  <conditionalFormatting sqref="N59:O59">
    <cfRule type="cellIs" dxfId="79" priority="30" operator="greaterThan">
      <formula>#REF!</formula>
    </cfRule>
  </conditionalFormatting>
  <conditionalFormatting sqref="H58">
    <cfRule type="cellIs" dxfId="78" priority="31" operator="lessThan">
      <formula>$H$59</formula>
    </cfRule>
  </conditionalFormatting>
  <conditionalFormatting sqref="H58">
    <cfRule type="cellIs" dxfId="77" priority="32" operator="greaterThan">
      <formula>$H$59</formula>
    </cfRule>
  </conditionalFormatting>
  <conditionalFormatting sqref="I58">
    <cfRule type="cellIs" dxfId="76" priority="33" operator="lessThan">
      <formula>$I$59</formula>
    </cfRule>
  </conditionalFormatting>
  <conditionalFormatting sqref="I58">
    <cfRule type="cellIs" dxfId="75" priority="34" operator="greaterThan">
      <formula>$I$59</formula>
    </cfRule>
  </conditionalFormatting>
  <conditionalFormatting sqref="J58">
    <cfRule type="cellIs" dxfId="74" priority="35" operator="lessThan">
      <formula>$J$59</formula>
    </cfRule>
  </conditionalFormatting>
  <conditionalFormatting sqref="J58">
    <cfRule type="cellIs" dxfId="73" priority="36" operator="greaterThan">
      <formula>$J$59</formula>
    </cfRule>
  </conditionalFormatting>
  <conditionalFormatting sqref="K58">
    <cfRule type="cellIs" dxfId="72" priority="37" operator="lessThan">
      <formula>$K$59</formula>
    </cfRule>
  </conditionalFormatting>
  <conditionalFormatting sqref="K58">
    <cfRule type="cellIs" dxfId="71" priority="38" operator="greaterThan">
      <formula>$K$59</formula>
    </cfRule>
  </conditionalFormatting>
  <conditionalFormatting sqref="L58">
    <cfRule type="cellIs" dxfId="70" priority="39" operator="lessThan">
      <formula>$L$59</formula>
    </cfRule>
  </conditionalFormatting>
  <conditionalFormatting sqref="L58">
    <cfRule type="cellIs" dxfId="69" priority="40" operator="greaterThan">
      <formula>$L$59</formula>
    </cfRule>
  </conditionalFormatting>
  <conditionalFormatting sqref="M58">
    <cfRule type="cellIs" dxfId="68" priority="41" operator="lessThan">
      <formula>$M$59</formula>
    </cfRule>
  </conditionalFormatting>
  <conditionalFormatting sqref="M58">
    <cfRule type="cellIs" dxfId="67" priority="42" operator="greaterThan">
      <formula>$M$59</formula>
    </cfRule>
  </conditionalFormatting>
  <conditionalFormatting sqref="N58">
    <cfRule type="cellIs" dxfId="66" priority="43" operator="lessThan">
      <formula>$N$59</formula>
    </cfRule>
  </conditionalFormatting>
  <conditionalFormatting sqref="N58">
    <cfRule type="cellIs" dxfId="65" priority="44" operator="greaterThan">
      <formula>$N$59</formula>
    </cfRule>
  </conditionalFormatting>
  <conditionalFormatting sqref="O58">
    <cfRule type="cellIs" dxfId="64" priority="45" operator="lessThan">
      <formula>$O$59</formula>
    </cfRule>
  </conditionalFormatting>
  <conditionalFormatting sqref="O58">
    <cfRule type="cellIs" dxfId="63" priority="46" operator="greaterThan">
      <formula>$O$59</formula>
    </cfRule>
  </conditionalFormatting>
  <dataValidations count="4">
    <dataValidation type="list" allowBlank="1" showErrorMessage="1" sqref="D31">
      <formula1>$Y$13:$Y$16</formula1>
    </dataValidation>
    <dataValidation type="list" allowBlank="1" showErrorMessage="1" sqref="E33:E44 F60:O60 E46:E56">
      <formula1>$T$13:$T$16</formula1>
    </dataValidation>
    <dataValidation type="list" allowBlank="1" showErrorMessage="1" sqref="C30:C31">
      <formula1>$Y$12:$Y$20</formula1>
    </dataValidation>
    <dataValidation type="list" allowBlank="1" showErrorMessage="1" sqref="D30 D13:D14">
      <formula1>$T$21:$T$23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2" fitToHeight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zoomScale="70" zoomScaleNormal="70" workbookViewId="0">
      <pane ySplit="11" topLeftCell="A12" activePane="bottomLeft" state="frozen"/>
      <selection pane="bottomLeft" activeCell="T33" sqref="T33"/>
    </sheetView>
  </sheetViews>
  <sheetFormatPr defaultColWidth="14.44140625" defaultRowHeight="15" customHeight="1"/>
  <cols>
    <col min="1" max="1" width="21.44140625" style="203" customWidth="1"/>
    <col min="2" max="2" width="3.44140625" style="203" customWidth="1"/>
    <col min="3" max="3" width="31.5546875" style="203" customWidth="1"/>
    <col min="4" max="4" width="9" style="203" customWidth="1"/>
    <col min="5" max="5" width="11.5546875" style="203" customWidth="1"/>
    <col min="6" max="9" width="5.77734375" style="203" customWidth="1"/>
    <col min="10" max="10" width="5.44140625" style="203" customWidth="1"/>
    <col min="11" max="11" width="7.44140625" style="203" customWidth="1"/>
    <col min="12" max="12" width="5.5546875" style="203" customWidth="1"/>
    <col min="13" max="13" width="5.77734375" style="203" customWidth="1"/>
    <col min="14" max="14" width="7.5546875" style="203" customWidth="1"/>
    <col min="15" max="15" width="5.77734375" style="203" customWidth="1"/>
    <col min="16" max="16" width="18.77734375" style="203" customWidth="1"/>
    <col min="17" max="17" width="5.5546875" style="203" customWidth="1"/>
    <col min="18" max="18" width="8.77734375" style="203" customWidth="1"/>
    <col min="19" max="19" width="5.77734375" style="203" customWidth="1"/>
    <col min="20" max="20" width="19.44140625" style="203" customWidth="1"/>
    <col min="21" max="22" width="14.21875" style="203" customWidth="1"/>
    <col min="23" max="23" width="15.77734375" style="203" customWidth="1"/>
    <col min="24" max="24" width="40.21875" style="203" customWidth="1"/>
    <col min="25" max="25" width="24.5546875" style="203" customWidth="1"/>
    <col min="26" max="16384" width="14.44140625" style="203"/>
  </cols>
  <sheetData>
    <row r="1" spans="1:25" ht="25.5" customHeight="1">
      <c r="B1" s="202" t="s">
        <v>1</v>
      </c>
      <c r="Q1" s="201"/>
    </row>
    <row r="2" spans="1:25" ht="12.75" customHeight="1">
      <c r="B2" s="375" t="s">
        <v>274</v>
      </c>
      <c r="C2" s="375"/>
      <c r="D2" s="376"/>
      <c r="E2" s="204"/>
      <c r="L2" s="204"/>
      <c r="M2" s="204"/>
      <c r="N2" s="204"/>
      <c r="O2" s="204"/>
      <c r="Q2" s="201"/>
    </row>
    <row r="3" spans="1:25" ht="12.75" customHeight="1">
      <c r="B3" s="205" t="s">
        <v>15</v>
      </c>
      <c r="L3" s="206"/>
      <c r="M3" s="206"/>
      <c r="N3" s="206"/>
      <c r="Q3" s="201"/>
    </row>
    <row r="4" spans="1:25" ht="12.75" customHeight="1">
      <c r="B4" s="205" t="s">
        <v>16</v>
      </c>
      <c r="L4" s="206"/>
      <c r="M4" s="206"/>
      <c r="N4" s="206"/>
      <c r="Q4" s="201"/>
    </row>
    <row r="5" spans="1:25" ht="12.75" customHeight="1">
      <c r="B5" s="205" t="s">
        <v>17</v>
      </c>
      <c r="D5" s="204" t="str">
        <f>IF($C$30=0," ",$C$30)</f>
        <v>język obcy nowożytny</v>
      </c>
      <c r="H5" s="204" t="str">
        <f>IF(C31=0," ",C31)</f>
        <v>matematyka</v>
      </c>
      <c r="L5" s="206"/>
      <c r="M5" s="206"/>
      <c r="N5" s="206"/>
      <c r="Q5" s="201"/>
    </row>
    <row r="6" spans="1:25" ht="12.75" customHeight="1">
      <c r="B6" s="205" t="s">
        <v>22</v>
      </c>
      <c r="D6" s="204"/>
      <c r="H6" s="204"/>
      <c r="L6" s="206"/>
      <c r="M6" s="206"/>
      <c r="N6" s="206"/>
      <c r="Q6" s="201"/>
    </row>
    <row r="7" spans="1:25" ht="12.75" customHeight="1">
      <c r="B7" s="205"/>
      <c r="C7" s="207" t="s">
        <v>275</v>
      </c>
      <c r="D7" s="208" t="s">
        <v>276</v>
      </c>
      <c r="H7" s="204"/>
      <c r="L7" s="206"/>
      <c r="M7" s="206"/>
      <c r="N7" s="206"/>
      <c r="Q7" s="201"/>
    </row>
    <row r="8" spans="1:25" ht="12.75" customHeight="1">
      <c r="B8" s="205"/>
      <c r="C8" s="207" t="s">
        <v>277</v>
      </c>
      <c r="D8" s="208" t="s">
        <v>278</v>
      </c>
      <c r="H8" s="204"/>
      <c r="L8" s="206"/>
      <c r="M8" s="206"/>
      <c r="N8" s="206"/>
      <c r="Q8" s="201"/>
    </row>
    <row r="9" spans="1:25" ht="12.75" customHeight="1">
      <c r="Q9" s="201"/>
    </row>
    <row r="10" spans="1:25" ht="24.75" customHeight="1">
      <c r="B10" s="565" t="s">
        <v>4</v>
      </c>
      <c r="C10" s="589" t="s">
        <v>5</v>
      </c>
      <c r="D10" s="209"/>
      <c r="E10" s="590"/>
      <c r="F10" s="569" t="s">
        <v>6</v>
      </c>
      <c r="G10" s="570"/>
      <c r="H10" s="570"/>
      <c r="I10" s="570"/>
      <c r="J10" s="570"/>
      <c r="K10" s="570"/>
      <c r="L10" s="570"/>
      <c r="M10" s="570"/>
      <c r="N10" s="570"/>
      <c r="O10" s="568"/>
      <c r="P10" s="571" t="s">
        <v>44</v>
      </c>
      <c r="Q10" s="210"/>
      <c r="X10" s="572" t="s">
        <v>7</v>
      </c>
      <c r="Y10" s="568"/>
    </row>
    <row r="11" spans="1:25" ht="25.5" customHeight="1">
      <c r="B11" s="566"/>
      <c r="C11" s="575"/>
      <c r="D11" s="211"/>
      <c r="E11" s="591"/>
      <c r="F11" s="569" t="s">
        <v>8</v>
      </c>
      <c r="G11" s="568"/>
      <c r="H11" s="569" t="s">
        <v>9</v>
      </c>
      <c r="I11" s="568"/>
      <c r="J11" s="569" t="s">
        <v>10</v>
      </c>
      <c r="K11" s="568"/>
      <c r="L11" s="569" t="s">
        <v>11</v>
      </c>
      <c r="M11" s="568"/>
      <c r="N11" s="577" t="s">
        <v>45</v>
      </c>
      <c r="O11" s="568"/>
      <c r="P11" s="566"/>
      <c r="Q11" s="210"/>
      <c r="S11" s="572" t="s">
        <v>46</v>
      </c>
      <c r="T11" s="570"/>
      <c r="U11" s="570"/>
      <c r="V11" s="568"/>
      <c r="X11" s="212" t="s">
        <v>47</v>
      </c>
      <c r="Y11" s="213" t="s">
        <v>48</v>
      </c>
    </row>
    <row r="12" spans="1:25" ht="12.75" customHeight="1">
      <c r="A12" s="214"/>
      <c r="B12" s="351">
        <v>1</v>
      </c>
      <c r="C12" s="216" t="s">
        <v>14</v>
      </c>
      <c r="D12" s="217"/>
      <c r="E12" s="218" t="str">
        <f>IF(C29="język obcy nowożytny","R","P")</f>
        <v>P</v>
      </c>
      <c r="F12" s="219">
        <v>3</v>
      </c>
      <c r="G12" s="219">
        <v>3</v>
      </c>
      <c r="H12" s="219">
        <v>3</v>
      </c>
      <c r="I12" s="219">
        <v>3</v>
      </c>
      <c r="J12" s="219">
        <v>3</v>
      </c>
      <c r="K12" s="219">
        <v>3</v>
      </c>
      <c r="L12" s="219">
        <v>3</v>
      </c>
      <c r="M12" s="219">
        <v>3</v>
      </c>
      <c r="N12" s="219">
        <v>4</v>
      </c>
      <c r="O12" s="219">
        <v>4</v>
      </c>
      <c r="P12" s="220">
        <f t="shared" ref="P12:P28" si="0">SUM(F12:O12)/2</f>
        <v>16</v>
      </c>
      <c r="Q12" s="221"/>
      <c r="S12" s="222"/>
      <c r="T12" s="222" t="s">
        <v>50</v>
      </c>
      <c r="U12" s="222" t="s">
        <v>51</v>
      </c>
      <c r="V12" s="222" t="s">
        <v>52</v>
      </c>
      <c r="X12" s="222"/>
      <c r="Y12" s="222"/>
    </row>
    <row r="13" spans="1:25" ht="12.75" customHeight="1">
      <c r="A13" s="214"/>
      <c r="B13" s="351">
        <v>2</v>
      </c>
      <c r="C13" s="216" t="s">
        <v>24</v>
      </c>
      <c r="D13" s="377" t="s">
        <v>53</v>
      </c>
      <c r="E13" s="218" t="str">
        <f>IF(C30="język obcy nowożytny","R","P")</f>
        <v>R</v>
      </c>
      <c r="F13" s="219">
        <v>2</v>
      </c>
      <c r="G13" s="219">
        <v>2</v>
      </c>
      <c r="H13" s="219">
        <v>2</v>
      </c>
      <c r="I13" s="219">
        <v>2</v>
      </c>
      <c r="J13" s="219">
        <v>2</v>
      </c>
      <c r="K13" s="219">
        <v>2</v>
      </c>
      <c r="L13" s="219">
        <v>3</v>
      </c>
      <c r="M13" s="219">
        <v>3</v>
      </c>
      <c r="N13" s="219">
        <v>3</v>
      </c>
      <c r="O13" s="219">
        <v>3</v>
      </c>
      <c r="P13" s="220">
        <f t="shared" si="0"/>
        <v>12</v>
      </c>
      <c r="Q13" s="578">
        <f>SUM(P13:P14)</f>
        <v>20</v>
      </c>
      <c r="S13" s="222" t="s">
        <v>55</v>
      </c>
      <c r="T13" s="355" t="s">
        <v>275</v>
      </c>
      <c r="U13" s="225">
        <v>650</v>
      </c>
      <c r="V13" s="225" t="e">
        <f>SUMIF($E$33:$E$40,$T13,#REF!)+SUMIF($E$42:$E$48,$T13,#REF!)</f>
        <v>#REF!</v>
      </c>
      <c r="X13" s="222" t="s">
        <v>14</v>
      </c>
      <c r="Y13" s="222" t="s">
        <v>24</v>
      </c>
    </row>
    <row r="14" spans="1:25" ht="12.75" customHeight="1">
      <c r="A14" s="214"/>
      <c r="B14" s="351">
        <v>3</v>
      </c>
      <c r="C14" s="216" t="s">
        <v>56</v>
      </c>
      <c r="D14" s="377" t="s">
        <v>57</v>
      </c>
      <c r="E14" s="218" t="s">
        <v>49</v>
      </c>
      <c r="F14" s="219">
        <v>2</v>
      </c>
      <c r="G14" s="219">
        <v>2</v>
      </c>
      <c r="H14" s="219">
        <v>2</v>
      </c>
      <c r="I14" s="219">
        <v>2</v>
      </c>
      <c r="J14" s="219">
        <v>2</v>
      </c>
      <c r="K14" s="219">
        <v>2</v>
      </c>
      <c r="L14" s="219">
        <v>1</v>
      </c>
      <c r="M14" s="219">
        <v>1</v>
      </c>
      <c r="N14" s="219">
        <v>1</v>
      </c>
      <c r="O14" s="219">
        <v>1</v>
      </c>
      <c r="P14" s="220">
        <f t="shared" si="0"/>
        <v>8</v>
      </c>
      <c r="Q14" s="566"/>
      <c r="S14" s="222" t="s">
        <v>58</v>
      </c>
      <c r="T14" s="355" t="s">
        <v>277</v>
      </c>
      <c r="U14" s="225">
        <v>450</v>
      </c>
      <c r="V14" s="225" t="e">
        <f>SUMIF($E$33:$E$40,$T14,#REF!)+SUMIF($E$42:$E$48,$T14,#REF!)</f>
        <v>#REF!</v>
      </c>
      <c r="X14" s="222" t="s">
        <v>29</v>
      </c>
      <c r="Y14" s="222" t="s">
        <v>26</v>
      </c>
    </row>
    <row r="15" spans="1:25" ht="12.75" customHeight="1">
      <c r="A15" s="214"/>
      <c r="B15" s="351">
        <v>4</v>
      </c>
      <c r="C15" s="640" t="s">
        <v>317</v>
      </c>
      <c r="D15" s="580"/>
      <c r="E15" s="581"/>
      <c r="F15" s="219">
        <v>1</v>
      </c>
      <c r="G15" s="219">
        <v>1</v>
      </c>
      <c r="H15" s="219"/>
      <c r="I15" s="219"/>
      <c r="J15" s="219"/>
      <c r="K15" s="219"/>
      <c r="L15" s="219"/>
      <c r="M15" s="219"/>
      <c r="N15" s="219"/>
      <c r="O15" s="219"/>
      <c r="P15" s="220">
        <f t="shared" si="0"/>
        <v>1</v>
      </c>
      <c r="Q15" s="221"/>
      <c r="S15" s="552" t="s">
        <v>146</v>
      </c>
      <c r="T15" s="553" t="s">
        <v>328</v>
      </c>
      <c r="U15" s="552"/>
      <c r="X15" s="222" t="s">
        <v>30</v>
      </c>
      <c r="Y15" s="222" t="s">
        <v>31</v>
      </c>
    </row>
    <row r="16" spans="1:25" ht="12.75" customHeight="1">
      <c r="A16" s="214"/>
      <c r="B16" s="351">
        <v>5</v>
      </c>
      <c r="C16" s="216" t="s">
        <v>26</v>
      </c>
      <c r="D16" s="217"/>
      <c r="E16" s="218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20">
        <f t="shared" si="0"/>
        <v>7</v>
      </c>
      <c r="Q16" s="221"/>
      <c r="S16" s="356"/>
      <c r="T16" s="357"/>
      <c r="U16" s="221"/>
      <c r="V16" s="221"/>
      <c r="X16" s="222" t="s">
        <v>33</v>
      </c>
      <c r="Y16" s="222" t="s">
        <v>34</v>
      </c>
    </row>
    <row r="17" spans="1:25" ht="12.75" customHeight="1">
      <c r="A17" s="214"/>
      <c r="B17" s="351">
        <v>6</v>
      </c>
      <c r="C17" s="216" t="s">
        <v>294</v>
      </c>
      <c r="D17" s="227"/>
      <c r="E17" s="218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220">
        <f t="shared" si="0"/>
        <v>3</v>
      </c>
      <c r="Q17" s="221"/>
      <c r="X17" s="222" t="s">
        <v>35</v>
      </c>
      <c r="Y17" s="222" t="s">
        <v>36</v>
      </c>
    </row>
    <row r="18" spans="1:25" ht="12.75" customHeight="1">
      <c r="A18" s="214"/>
      <c r="B18" s="351">
        <v>7</v>
      </c>
      <c r="C18" s="582" t="s">
        <v>32</v>
      </c>
      <c r="D18" s="570"/>
      <c r="E18" s="568"/>
      <c r="F18" s="219"/>
      <c r="G18" s="219"/>
      <c r="H18" s="219">
        <v>1</v>
      </c>
      <c r="I18" s="219">
        <v>1</v>
      </c>
      <c r="J18" s="219">
        <v>1</v>
      </c>
      <c r="K18" s="219">
        <v>1</v>
      </c>
      <c r="L18" s="219"/>
      <c r="M18" s="219"/>
      <c r="N18" s="219"/>
      <c r="O18" s="219"/>
      <c r="P18" s="220">
        <f t="shared" si="0"/>
        <v>2</v>
      </c>
      <c r="Q18" s="221"/>
      <c r="X18" s="222" t="s">
        <v>37</v>
      </c>
      <c r="Y18" s="222" t="s">
        <v>38</v>
      </c>
    </row>
    <row r="19" spans="1:25" ht="12.75" customHeight="1">
      <c r="A19" s="214"/>
      <c r="B19" s="351">
        <v>8</v>
      </c>
      <c r="C19" s="216" t="s">
        <v>31</v>
      </c>
      <c r="D19" s="217"/>
      <c r="E19" s="218" t="str">
        <f t="shared" ref="E19:E24" si="1">IF(OR($C$30=C19,$C$31=C19),"R","P")</f>
        <v>P</v>
      </c>
      <c r="F19" s="225">
        <v>1</v>
      </c>
      <c r="G19" s="225">
        <v>1</v>
      </c>
      <c r="H19" s="225">
        <v>1</v>
      </c>
      <c r="I19" s="225">
        <v>1</v>
      </c>
      <c r="J19" s="225">
        <v>1</v>
      </c>
      <c r="K19" s="225">
        <v>1</v>
      </c>
      <c r="L19" s="225">
        <v>1</v>
      </c>
      <c r="M19" s="225">
        <v>1</v>
      </c>
      <c r="N19" s="219"/>
      <c r="O19" s="219"/>
      <c r="P19" s="220">
        <f t="shared" si="0"/>
        <v>4</v>
      </c>
      <c r="Q19" s="578">
        <f>SUM(P19:P22)</f>
        <v>16</v>
      </c>
      <c r="X19" s="222"/>
      <c r="Y19" s="222" t="s">
        <v>39</v>
      </c>
    </row>
    <row r="20" spans="1:25" ht="12.75" customHeight="1">
      <c r="A20" s="214"/>
      <c r="B20" s="351">
        <v>9</v>
      </c>
      <c r="C20" s="216" t="s">
        <v>34</v>
      </c>
      <c r="D20" s="217"/>
      <c r="E20" s="218" t="str">
        <f t="shared" si="1"/>
        <v>P</v>
      </c>
      <c r="F20" s="225">
        <v>1</v>
      </c>
      <c r="G20" s="225">
        <v>1</v>
      </c>
      <c r="H20" s="225">
        <v>1</v>
      </c>
      <c r="I20" s="225">
        <v>1</v>
      </c>
      <c r="J20" s="225">
        <v>1</v>
      </c>
      <c r="K20" s="225">
        <v>1</v>
      </c>
      <c r="L20" s="225">
        <v>1</v>
      </c>
      <c r="M20" s="225">
        <v>1</v>
      </c>
      <c r="N20" s="219"/>
      <c r="O20" s="219"/>
      <c r="P20" s="220">
        <f t="shared" si="0"/>
        <v>4</v>
      </c>
      <c r="Q20" s="583"/>
      <c r="S20" s="203" t="s">
        <v>65</v>
      </c>
      <c r="X20" s="222"/>
      <c r="Y20" s="222" t="s">
        <v>40</v>
      </c>
    </row>
    <row r="21" spans="1:25" ht="12.75" customHeight="1">
      <c r="A21" s="214"/>
      <c r="B21" s="351">
        <v>10</v>
      </c>
      <c r="C21" s="216" t="s">
        <v>36</v>
      </c>
      <c r="D21" s="217"/>
      <c r="E21" s="218" t="str">
        <f t="shared" si="1"/>
        <v>P</v>
      </c>
      <c r="F21" s="225">
        <v>1</v>
      </c>
      <c r="G21" s="225">
        <v>1</v>
      </c>
      <c r="H21" s="225">
        <v>1</v>
      </c>
      <c r="I21" s="225">
        <v>1</v>
      </c>
      <c r="J21" s="225">
        <v>1</v>
      </c>
      <c r="K21" s="225">
        <v>1</v>
      </c>
      <c r="L21" s="225">
        <v>1</v>
      </c>
      <c r="M21" s="225">
        <v>1</v>
      </c>
      <c r="N21" s="219"/>
      <c r="O21" s="219"/>
      <c r="P21" s="220">
        <f t="shared" si="0"/>
        <v>4</v>
      </c>
      <c r="Q21" s="583"/>
      <c r="T21" s="204" t="s">
        <v>66</v>
      </c>
      <c r="U21" s="356" t="s">
        <v>67</v>
      </c>
      <c r="X21" s="201"/>
      <c r="Y21" s="201"/>
    </row>
    <row r="22" spans="1:25" ht="12.75" customHeight="1">
      <c r="A22" s="214"/>
      <c r="B22" s="351">
        <v>11</v>
      </c>
      <c r="C22" s="216" t="s">
        <v>38</v>
      </c>
      <c r="D22" s="217"/>
      <c r="E22" s="218" t="str">
        <f t="shared" si="1"/>
        <v>P</v>
      </c>
      <c r="F22" s="225">
        <v>1</v>
      </c>
      <c r="G22" s="225">
        <v>1</v>
      </c>
      <c r="H22" s="225">
        <v>1</v>
      </c>
      <c r="I22" s="225">
        <v>1</v>
      </c>
      <c r="J22" s="225">
        <v>1</v>
      </c>
      <c r="K22" s="225">
        <v>1</v>
      </c>
      <c r="L22" s="225">
        <v>1</v>
      </c>
      <c r="M22" s="225">
        <v>1</v>
      </c>
      <c r="N22" s="219"/>
      <c r="O22" s="219"/>
      <c r="P22" s="220">
        <f t="shared" si="0"/>
        <v>4</v>
      </c>
      <c r="Q22" s="566"/>
      <c r="T22" s="204" t="s">
        <v>53</v>
      </c>
      <c r="U22" s="356" t="s">
        <v>68</v>
      </c>
      <c r="X22" s="201"/>
      <c r="Y22" s="201"/>
    </row>
    <row r="23" spans="1:25" ht="12.75" customHeight="1">
      <c r="A23" s="214"/>
      <c r="B23" s="351">
        <v>12</v>
      </c>
      <c r="C23" s="216" t="s">
        <v>39</v>
      </c>
      <c r="D23" s="227"/>
      <c r="E23" s="218" t="str">
        <f t="shared" si="1"/>
        <v>R</v>
      </c>
      <c r="F23" s="219">
        <v>2</v>
      </c>
      <c r="G23" s="219">
        <v>2</v>
      </c>
      <c r="H23" s="219">
        <v>2</v>
      </c>
      <c r="I23" s="219">
        <v>2</v>
      </c>
      <c r="J23" s="219">
        <v>3</v>
      </c>
      <c r="K23" s="219">
        <v>3</v>
      </c>
      <c r="L23" s="219">
        <v>3</v>
      </c>
      <c r="M23" s="219">
        <v>3</v>
      </c>
      <c r="N23" s="219">
        <v>4</v>
      </c>
      <c r="O23" s="219">
        <v>4</v>
      </c>
      <c r="P23" s="220">
        <f t="shared" si="0"/>
        <v>14</v>
      </c>
      <c r="Q23" s="221"/>
      <c r="T23" s="204" t="s">
        <v>69</v>
      </c>
      <c r="U23" s="356" t="s">
        <v>70</v>
      </c>
    </row>
    <row r="24" spans="1:25" ht="12.75" customHeight="1">
      <c r="A24" s="214"/>
      <c r="B24" s="351">
        <v>13</v>
      </c>
      <c r="C24" s="582" t="s">
        <v>40</v>
      </c>
      <c r="D24" s="570"/>
      <c r="E24" s="218" t="str">
        <f t="shared" si="1"/>
        <v>P</v>
      </c>
      <c r="F24" s="219">
        <v>1</v>
      </c>
      <c r="G24" s="219">
        <v>1</v>
      </c>
      <c r="H24" s="219">
        <v>1</v>
      </c>
      <c r="I24" s="219">
        <v>1</v>
      </c>
      <c r="J24" s="219">
        <v>1</v>
      </c>
      <c r="K24" s="219">
        <v>1</v>
      </c>
      <c r="L24" s="219"/>
      <c r="M24" s="219"/>
      <c r="N24" s="219"/>
      <c r="O24" s="219"/>
      <c r="P24" s="220">
        <f t="shared" si="0"/>
        <v>3</v>
      </c>
      <c r="Q24" s="221"/>
      <c r="T24" s="204" t="s">
        <v>57</v>
      </c>
      <c r="U24" s="356" t="s">
        <v>71</v>
      </c>
    </row>
    <row r="25" spans="1:25" ht="12.75" customHeight="1">
      <c r="A25" s="214"/>
      <c r="B25" s="351">
        <v>14</v>
      </c>
      <c r="C25" s="216" t="s">
        <v>72</v>
      </c>
      <c r="D25" s="227"/>
      <c r="E25" s="218"/>
      <c r="F25" s="219">
        <v>3</v>
      </c>
      <c r="G25" s="219">
        <v>3</v>
      </c>
      <c r="H25" s="219">
        <v>3</v>
      </c>
      <c r="I25" s="219">
        <v>3</v>
      </c>
      <c r="J25" s="219">
        <v>3</v>
      </c>
      <c r="K25" s="219">
        <v>3</v>
      </c>
      <c r="L25" s="219">
        <v>3</v>
      </c>
      <c r="M25" s="219">
        <v>3</v>
      </c>
      <c r="N25" s="219">
        <v>3</v>
      </c>
      <c r="O25" s="219">
        <v>3</v>
      </c>
      <c r="P25" s="220">
        <f t="shared" si="0"/>
        <v>15</v>
      </c>
      <c r="Q25" s="221"/>
    </row>
    <row r="26" spans="1:25" ht="12.75" customHeight="1">
      <c r="A26" s="214"/>
      <c r="B26" s="351">
        <v>15</v>
      </c>
      <c r="C26" s="216" t="s">
        <v>73</v>
      </c>
      <c r="D26" s="227"/>
      <c r="E26" s="218"/>
      <c r="F26" s="219">
        <v>1</v>
      </c>
      <c r="G26" s="219">
        <v>1</v>
      </c>
      <c r="H26" s="219"/>
      <c r="I26" s="219"/>
      <c r="J26" s="219"/>
      <c r="K26" s="219"/>
      <c r="L26" s="219"/>
      <c r="M26" s="219"/>
      <c r="N26" s="219"/>
      <c r="O26" s="219"/>
      <c r="P26" s="220">
        <f t="shared" si="0"/>
        <v>1</v>
      </c>
      <c r="Q26" s="221"/>
    </row>
    <row r="27" spans="1:25" ht="12.75" customHeight="1">
      <c r="A27" s="214"/>
      <c r="B27" s="351">
        <v>16</v>
      </c>
      <c r="C27" s="216" t="s">
        <v>74</v>
      </c>
      <c r="D27" s="227"/>
      <c r="E27" s="218"/>
      <c r="F27" s="219">
        <v>1</v>
      </c>
      <c r="G27" s="219">
        <v>1</v>
      </c>
      <c r="H27" s="219">
        <v>1</v>
      </c>
      <c r="I27" s="219">
        <v>1</v>
      </c>
      <c r="J27" s="219">
        <v>1</v>
      </c>
      <c r="K27" s="219">
        <v>1</v>
      </c>
      <c r="L27" s="219">
        <v>1</v>
      </c>
      <c r="M27" s="219">
        <v>1</v>
      </c>
      <c r="N27" s="219">
        <v>1</v>
      </c>
      <c r="O27" s="219">
        <v>1</v>
      </c>
      <c r="P27" s="220">
        <f t="shared" si="0"/>
        <v>5</v>
      </c>
      <c r="Q27" s="221"/>
    </row>
    <row r="28" spans="1:25" ht="27.75" customHeight="1">
      <c r="B28" s="584" t="s">
        <v>75</v>
      </c>
      <c r="C28" s="585"/>
      <c r="D28" s="585"/>
      <c r="E28" s="586"/>
      <c r="F28" s="228">
        <f t="shared" ref="F28:O28" si="2">SUM(F12:F27)</f>
        <v>23</v>
      </c>
      <c r="G28" s="228">
        <f t="shared" si="2"/>
        <v>23</v>
      </c>
      <c r="H28" s="228">
        <f t="shared" si="2"/>
        <v>22</v>
      </c>
      <c r="I28" s="228">
        <f t="shared" si="2"/>
        <v>22</v>
      </c>
      <c r="J28" s="228">
        <f t="shared" si="2"/>
        <v>22</v>
      </c>
      <c r="K28" s="228">
        <f t="shared" si="2"/>
        <v>22</v>
      </c>
      <c r="L28" s="228">
        <f t="shared" si="2"/>
        <v>19</v>
      </c>
      <c r="M28" s="228">
        <f t="shared" si="2"/>
        <v>19</v>
      </c>
      <c r="N28" s="228">
        <f t="shared" si="2"/>
        <v>18</v>
      </c>
      <c r="O28" s="228">
        <f t="shared" si="2"/>
        <v>16</v>
      </c>
      <c r="P28" s="228">
        <f t="shared" si="0"/>
        <v>103</v>
      </c>
      <c r="Q28" s="221"/>
      <c r="S28" s="204"/>
      <c r="T28" s="230"/>
      <c r="X28" s="230"/>
    </row>
    <row r="29" spans="1:25" ht="12.75" customHeight="1">
      <c r="B29" s="587" t="s">
        <v>76</v>
      </c>
      <c r="C29" s="570"/>
      <c r="D29" s="570"/>
      <c r="E29" s="570"/>
      <c r="F29" s="570"/>
      <c r="G29" s="570"/>
      <c r="H29" s="570"/>
      <c r="I29" s="570"/>
      <c r="J29" s="570"/>
      <c r="K29" s="570"/>
      <c r="L29" s="570"/>
      <c r="M29" s="570"/>
      <c r="N29" s="570"/>
      <c r="O29" s="570"/>
      <c r="P29" s="899"/>
      <c r="Q29" s="221"/>
      <c r="S29" s="204"/>
      <c r="X29" s="230"/>
    </row>
    <row r="30" spans="1:25" ht="12.75" customHeight="1">
      <c r="B30" s="231">
        <v>1</v>
      </c>
      <c r="C30" s="232" t="s">
        <v>24</v>
      </c>
      <c r="D30" s="223" t="s">
        <v>53</v>
      </c>
      <c r="E30" s="225"/>
      <c r="F30" s="382"/>
      <c r="G30" s="382"/>
      <c r="H30" s="382"/>
      <c r="I30" s="382"/>
      <c r="J30" s="382">
        <v>1</v>
      </c>
      <c r="K30" s="382">
        <v>1</v>
      </c>
      <c r="L30" s="382">
        <v>1</v>
      </c>
      <c r="M30" s="382">
        <v>1</v>
      </c>
      <c r="N30" s="382"/>
      <c r="O30" s="382"/>
      <c r="P30" s="233">
        <f t="shared" ref="P30:P50" si="3">SUM(F30:O30)/2</f>
        <v>2</v>
      </c>
      <c r="Q30" s="221"/>
      <c r="U30" s="230"/>
      <c r="V30" s="230"/>
      <c r="W30" s="230"/>
      <c r="X30" s="230"/>
    </row>
    <row r="31" spans="1:25" ht="12.75" customHeight="1">
      <c r="B31" s="234">
        <v>2</v>
      </c>
      <c r="C31" s="232" t="s">
        <v>39</v>
      </c>
      <c r="D31" s="232"/>
      <c r="E31" s="225"/>
      <c r="F31" s="382">
        <v>1</v>
      </c>
      <c r="G31" s="382">
        <v>1</v>
      </c>
      <c r="H31" s="382">
        <v>1</v>
      </c>
      <c r="I31" s="382">
        <v>1</v>
      </c>
      <c r="J31" s="382">
        <v>1</v>
      </c>
      <c r="K31" s="382">
        <v>1</v>
      </c>
      <c r="L31" s="382">
        <v>1</v>
      </c>
      <c r="M31" s="382">
        <v>1</v>
      </c>
      <c r="N31" s="382">
        <v>2</v>
      </c>
      <c r="O31" s="382">
        <v>2</v>
      </c>
      <c r="P31" s="233">
        <f t="shared" si="3"/>
        <v>6</v>
      </c>
      <c r="Q31" s="221"/>
      <c r="U31" s="230"/>
      <c r="V31" s="230"/>
      <c r="W31" s="230"/>
      <c r="X31" s="230"/>
    </row>
    <row r="32" spans="1:25" ht="12.75" customHeight="1">
      <c r="B32" s="588" t="s">
        <v>82</v>
      </c>
      <c r="C32" s="570"/>
      <c r="D32" s="570"/>
      <c r="E32" s="568"/>
      <c r="F32" s="235">
        <f t="shared" ref="F32:O32" si="4">SUM(F30:F31)</f>
        <v>1</v>
      </c>
      <c r="G32" s="235">
        <f t="shared" si="4"/>
        <v>1</v>
      </c>
      <c r="H32" s="235">
        <f t="shared" si="4"/>
        <v>1</v>
      </c>
      <c r="I32" s="235">
        <f t="shared" si="4"/>
        <v>1</v>
      </c>
      <c r="J32" s="235">
        <f t="shared" si="4"/>
        <v>2</v>
      </c>
      <c r="K32" s="235">
        <f t="shared" si="4"/>
        <v>2</v>
      </c>
      <c r="L32" s="235">
        <f t="shared" si="4"/>
        <v>2</v>
      </c>
      <c r="M32" s="235">
        <f t="shared" si="4"/>
        <v>2</v>
      </c>
      <c r="N32" s="235">
        <f t="shared" si="4"/>
        <v>2</v>
      </c>
      <c r="O32" s="235">
        <f t="shared" si="4"/>
        <v>2</v>
      </c>
      <c r="P32" s="236">
        <f t="shared" si="3"/>
        <v>8</v>
      </c>
      <c r="Q32" s="221"/>
      <c r="S32" s="204"/>
      <c r="T32" s="230"/>
      <c r="U32" s="230"/>
      <c r="V32" s="230"/>
      <c r="W32" s="230"/>
      <c r="X32" s="230"/>
    </row>
    <row r="33" spans="1:26" ht="12.75" customHeight="1">
      <c r="A33" s="354">
        <f t="shared" ref="A33:A48" si="5">LEN(C33)</f>
        <v>19</v>
      </c>
      <c r="B33" s="578">
        <v>17</v>
      </c>
      <c r="C33" s="786" t="s">
        <v>83</v>
      </c>
      <c r="D33" s="574"/>
      <c r="E33" s="359" t="s">
        <v>275</v>
      </c>
      <c r="F33" s="360"/>
      <c r="G33" s="360"/>
      <c r="H33" s="360"/>
      <c r="I33" s="360"/>
      <c r="J33" s="360">
        <v>1</v>
      </c>
      <c r="K33" s="360">
        <v>1</v>
      </c>
      <c r="L33" s="360"/>
      <c r="M33" s="360"/>
      <c r="N33" s="360"/>
      <c r="O33" s="360"/>
      <c r="P33" s="240">
        <f t="shared" si="3"/>
        <v>1</v>
      </c>
      <c r="Q33" s="221"/>
    </row>
    <row r="34" spans="1:26" ht="12.75" customHeight="1">
      <c r="A34" s="354">
        <f t="shared" si="5"/>
        <v>0</v>
      </c>
      <c r="B34" s="566"/>
      <c r="C34" s="575"/>
      <c r="D34" s="576"/>
      <c r="E34" s="359" t="s">
        <v>277</v>
      </c>
      <c r="F34" s="360"/>
      <c r="G34" s="360"/>
      <c r="H34" s="360"/>
      <c r="I34" s="360"/>
      <c r="J34" s="360"/>
      <c r="K34" s="360"/>
      <c r="L34" s="360">
        <v>1</v>
      </c>
      <c r="M34" s="360">
        <v>1</v>
      </c>
      <c r="N34" s="360"/>
      <c r="O34" s="360"/>
      <c r="P34" s="240">
        <f t="shared" si="3"/>
        <v>1</v>
      </c>
      <c r="Q34" s="221"/>
      <c r="R34" s="356"/>
      <c r="S34" s="356"/>
      <c r="T34" s="356"/>
      <c r="U34" s="356"/>
      <c r="V34" s="356"/>
      <c r="W34" s="356"/>
      <c r="X34" s="356"/>
      <c r="Y34" s="356"/>
      <c r="Z34" s="356"/>
    </row>
    <row r="35" spans="1:26" ht="12.75" customHeight="1">
      <c r="A35" s="354">
        <f t="shared" si="5"/>
        <v>20</v>
      </c>
      <c r="B35" s="578">
        <v>18</v>
      </c>
      <c r="C35" s="775" t="s">
        <v>279</v>
      </c>
      <c r="D35" s="896"/>
      <c r="E35" s="362" t="s">
        <v>275</v>
      </c>
      <c r="F35" s="363">
        <v>1</v>
      </c>
      <c r="G35" s="363">
        <v>1</v>
      </c>
      <c r="H35" s="363">
        <v>2</v>
      </c>
      <c r="I35" s="363">
        <v>2</v>
      </c>
      <c r="J35" s="363">
        <v>1</v>
      </c>
      <c r="K35" s="363">
        <v>1</v>
      </c>
      <c r="L35" s="363"/>
      <c r="M35" s="363"/>
      <c r="N35" s="363"/>
      <c r="O35" s="363"/>
      <c r="P35" s="240">
        <f t="shared" si="3"/>
        <v>4</v>
      </c>
      <c r="Q35" s="221"/>
      <c r="S35" s="357"/>
      <c r="T35" s="361"/>
    </row>
    <row r="36" spans="1:26" s="406" customFormat="1" ht="12.75" customHeight="1">
      <c r="A36" s="407"/>
      <c r="B36" s="795"/>
      <c r="C36" s="897"/>
      <c r="D36" s="898"/>
      <c r="E36" s="362" t="s">
        <v>277</v>
      </c>
      <c r="F36" s="363"/>
      <c r="G36" s="363"/>
      <c r="H36" s="363"/>
      <c r="I36" s="363"/>
      <c r="J36" s="363"/>
      <c r="K36" s="363"/>
      <c r="L36" s="363">
        <v>1</v>
      </c>
      <c r="M36" s="363">
        <v>1</v>
      </c>
      <c r="N36" s="363"/>
      <c r="O36" s="363"/>
      <c r="P36" s="240">
        <f t="shared" si="3"/>
        <v>1</v>
      </c>
      <c r="Q36" s="221"/>
      <c r="S36" s="357"/>
      <c r="T36" s="361"/>
    </row>
    <row r="37" spans="1:26" ht="12.75" customHeight="1">
      <c r="A37" s="354">
        <f t="shared" si="5"/>
        <v>20</v>
      </c>
      <c r="B37" s="351">
        <v>19</v>
      </c>
      <c r="C37" s="592" t="s">
        <v>280</v>
      </c>
      <c r="D37" s="568"/>
      <c r="E37" s="362" t="s">
        <v>275</v>
      </c>
      <c r="F37" s="363">
        <v>3</v>
      </c>
      <c r="G37" s="363">
        <v>3</v>
      </c>
      <c r="H37" s="363">
        <v>4</v>
      </c>
      <c r="I37" s="363">
        <v>4</v>
      </c>
      <c r="J37" s="363">
        <v>2</v>
      </c>
      <c r="K37" s="363">
        <v>2</v>
      </c>
      <c r="L37" s="363"/>
      <c r="M37" s="363"/>
      <c r="N37" s="363"/>
      <c r="O37" s="363"/>
      <c r="P37" s="240">
        <f t="shared" si="3"/>
        <v>9</v>
      </c>
      <c r="Q37" s="221"/>
    </row>
    <row r="38" spans="1:26" ht="12.75" customHeight="1">
      <c r="A38" s="354">
        <f t="shared" si="5"/>
        <v>27</v>
      </c>
      <c r="B38" s="351">
        <v>20</v>
      </c>
      <c r="C38" s="592" t="s">
        <v>281</v>
      </c>
      <c r="D38" s="568"/>
      <c r="E38" s="362" t="s">
        <v>275</v>
      </c>
      <c r="F38" s="363">
        <v>2</v>
      </c>
      <c r="G38" s="363">
        <v>2</v>
      </c>
      <c r="H38" s="363"/>
      <c r="I38" s="363"/>
      <c r="J38" s="363"/>
      <c r="K38" s="363"/>
      <c r="L38" s="363"/>
      <c r="M38" s="363"/>
      <c r="N38" s="363"/>
      <c r="O38" s="363"/>
      <c r="P38" s="240">
        <f t="shared" si="3"/>
        <v>2</v>
      </c>
      <c r="Q38" s="221"/>
    </row>
    <row r="39" spans="1:26" ht="12.75" customHeight="1">
      <c r="A39" s="354">
        <f t="shared" si="5"/>
        <v>20</v>
      </c>
      <c r="B39" s="351">
        <v>21</v>
      </c>
      <c r="C39" s="592" t="s">
        <v>282</v>
      </c>
      <c r="D39" s="568"/>
      <c r="E39" s="362" t="s">
        <v>277</v>
      </c>
      <c r="F39" s="363"/>
      <c r="G39" s="363"/>
      <c r="H39" s="363"/>
      <c r="I39" s="363"/>
      <c r="J39" s="363">
        <v>2</v>
      </c>
      <c r="K39" s="363">
        <v>2</v>
      </c>
      <c r="L39" s="363">
        <v>5</v>
      </c>
      <c r="M39" s="363">
        <v>5</v>
      </c>
      <c r="N39" s="363">
        <v>4</v>
      </c>
      <c r="O39" s="363"/>
      <c r="P39" s="240">
        <f t="shared" si="3"/>
        <v>9</v>
      </c>
      <c r="Q39" s="221"/>
    </row>
    <row r="40" spans="1:26" ht="12.75" customHeight="1">
      <c r="A40" s="354">
        <f t="shared" si="5"/>
        <v>10</v>
      </c>
      <c r="B40" s="351">
        <v>22</v>
      </c>
      <c r="C40" s="592" t="s">
        <v>283</v>
      </c>
      <c r="D40" s="568"/>
      <c r="E40" s="362" t="s">
        <v>275</v>
      </c>
      <c r="F40" s="363"/>
      <c r="G40" s="363"/>
      <c r="H40" s="363">
        <v>1</v>
      </c>
      <c r="I40" s="363">
        <v>1</v>
      </c>
      <c r="J40" s="363"/>
      <c r="K40" s="363"/>
      <c r="L40" s="363"/>
      <c r="M40" s="363"/>
      <c r="N40" s="363"/>
      <c r="O40" s="363"/>
      <c r="P40" s="240">
        <f t="shared" si="3"/>
        <v>1</v>
      </c>
      <c r="Q40" s="221"/>
    </row>
    <row r="41" spans="1:26" ht="12.75" customHeight="1">
      <c r="B41" s="249" t="s">
        <v>91</v>
      </c>
      <c r="C41" s="250"/>
      <c r="D41" s="251"/>
      <c r="E41" s="251"/>
      <c r="F41" s="252">
        <f t="shared" ref="F41:O41" si="6">SUM(F33:F40)</f>
        <v>6</v>
      </c>
      <c r="G41" s="252">
        <f t="shared" si="6"/>
        <v>6</v>
      </c>
      <c r="H41" s="252">
        <f t="shared" si="6"/>
        <v>7</v>
      </c>
      <c r="I41" s="252">
        <f t="shared" si="6"/>
        <v>7</v>
      </c>
      <c r="J41" s="252">
        <f t="shared" si="6"/>
        <v>6</v>
      </c>
      <c r="K41" s="252">
        <f t="shared" si="6"/>
        <v>6</v>
      </c>
      <c r="L41" s="252">
        <f t="shared" si="6"/>
        <v>7</v>
      </c>
      <c r="M41" s="252">
        <f t="shared" si="6"/>
        <v>7</v>
      </c>
      <c r="N41" s="252">
        <f t="shared" si="6"/>
        <v>4</v>
      </c>
      <c r="O41" s="252">
        <f t="shared" si="6"/>
        <v>0</v>
      </c>
      <c r="P41" s="252">
        <f t="shared" si="3"/>
        <v>28</v>
      </c>
      <c r="Q41" s="221"/>
    </row>
    <row r="42" spans="1:26" ht="12.75" customHeight="1">
      <c r="A42" s="354">
        <f t="shared" si="5"/>
        <v>27</v>
      </c>
      <c r="B42" s="222">
        <v>23</v>
      </c>
      <c r="C42" s="892" t="s">
        <v>287</v>
      </c>
      <c r="D42" s="893"/>
      <c r="E42" s="362" t="s">
        <v>275</v>
      </c>
      <c r="F42" s="363">
        <v>5</v>
      </c>
      <c r="G42" s="363">
        <v>5</v>
      </c>
      <c r="H42" s="363">
        <v>6</v>
      </c>
      <c r="I42" s="363">
        <v>6</v>
      </c>
      <c r="J42" s="363">
        <v>6</v>
      </c>
      <c r="K42" s="363">
        <v>6</v>
      </c>
      <c r="L42" s="363"/>
      <c r="M42" s="363"/>
      <c r="N42" s="363"/>
      <c r="O42" s="363"/>
      <c r="P42" s="240">
        <f t="shared" si="3"/>
        <v>17</v>
      </c>
      <c r="Q42" s="221"/>
    </row>
    <row r="43" spans="1:26" ht="12.75" customHeight="1">
      <c r="A43" s="354">
        <f t="shared" si="5"/>
        <v>30</v>
      </c>
      <c r="B43" s="222">
        <v>24</v>
      </c>
      <c r="C43" s="894" t="s">
        <v>288</v>
      </c>
      <c r="D43" s="895"/>
      <c r="E43" s="362" t="s">
        <v>277</v>
      </c>
      <c r="F43" s="363"/>
      <c r="G43" s="363"/>
      <c r="H43" s="363"/>
      <c r="I43" s="363"/>
      <c r="J43" s="363"/>
      <c r="K43" s="363"/>
      <c r="L43" s="363">
        <v>6</v>
      </c>
      <c r="M43" s="363">
        <v>6</v>
      </c>
      <c r="N43" s="363">
        <v>3</v>
      </c>
      <c r="O43" s="363"/>
      <c r="P43" s="240">
        <f t="shared" si="3"/>
        <v>7.5</v>
      </c>
      <c r="Q43" s="221"/>
    </row>
    <row r="44" spans="1:26" s="525" customFormat="1" ht="12.75" customHeight="1">
      <c r="A44" s="526"/>
      <c r="B44" s="383">
        <v>25</v>
      </c>
      <c r="C44" s="593" t="s">
        <v>318</v>
      </c>
      <c r="D44" s="594"/>
      <c r="E44" s="530" t="s">
        <v>328</v>
      </c>
      <c r="F44" s="98"/>
      <c r="G44" s="98"/>
      <c r="H44" s="98"/>
      <c r="I44" s="98"/>
      <c r="J44" s="98"/>
      <c r="K44" s="98"/>
      <c r="L44" s="98"/>
      <c r="M44" s="98"/>
      <c r="N44" s="98"/>
      <c r="O44" s="532">
        <v>3</v>
      </c>
      <c r="P44" s="95">
        <f t="shared" si="3"/>
        <v>1.5</v>
      </c>
      <c r="Q44" s="221"/>
    </row>
    <row r="45" spans="1:26" ht="12.75" customHeight="1">
      <c r="A45" s="354">
        <f t="shared" si="5"/>
        <v>29</v>
      </c>
      <c r="B45" s="383">
        <v>26</v>
      </c>
      <c r="C45" s="740" t="s">
        <v>319</v>
      </c>
      <c r="D45" s="595"/>
      <c r="E45" s="530" t="s">
        <v>328</v>
      </c>
      <c r="F45" s="98"/>
      <c r="G45" s="98"/>
      <c r="H45" s="98"/>
      <c r="I45" s="98"/>
      <c r="J45" s="98"/>
      <c r="K45" s="98"/>
      <c r="L45" s="98"/>
      <c r="M45" s="98"/>
      <c r="N45" s="98"/>
      <c r="O45" s="89">
        <v>3</v>
      </c>
      <c r="P45" s="95">
        <f t="shared" si="3"/>
        <v>1.5</v>
      </c>
      <c r="Q45" s="221"/>
    </row>
    <row r="46" spans="1:26" s="548" customFormat="1" ht="12.75" customHeight="1">
      <c r="A46" s="550"/>
      <c r="B46" s="383">
        <v>27</v>
      </c>
      <c r="C46" s="602" t="s">
        <v>332</v>
      </c>
      <c r="D46" s="595"/>
      <c r="E46" s="77" t="s">
        <v>328</v>
      </c>
      <c r="F46" s="98"/>
      <c r="G46" s="98"/>
      <c r="H46" s="98"/>
      <c r="I46" s="98"/>
      <c r="J46" s="98"/>
      <c r="K46" s="98"/>
      <c r="L46" s="98"/>
      <c r="M46" s="98"/>
      <c r="N46" s="98"/>
      <c r="O46" s="89">
        <v>1</v>
      </c>
      <c r="P46" s="95">
        <f t="shared" si="3"/>
        <v>0.5</v>
      </c>
      <c r="Q46" s="221"/>
    </row>
    <row r="47" spans="1:26" ht="12.75" customHeight="1">
      <c r="A47" s="354">
        <f t="shared" si="5"/>
        <v>17</v>
      </c>
      <c r="B47" s="578">
        <v>28</v>
      </c>
      <c r="C47" s="775" t="s">
        <v>97</v>
      </c>
      <c r="D47" s="574"/>
      <c r="E47" s="367" t="s">
        <v>275</v>
      </c>
      <c r="F47" s="368"/>
      <c r="G47" s="368"/>
      <c r="H47" s="368"/>
      <c r="I47" s="368"/>
      <c r="J47" s="368"/>
      <c r="K47" s="368" t="s">
        <v>98</v>
      </c>
      <c r="L47" s="368"/>
      <c r="M47" s="368"/>
      <c r="N47" s="368"/>
      <c r="O47" s="368"/>
      <c r="P47" s="240">
        <f t="shared" si="3"/>
        <v>0</v>
      </c>
      <c r="Q47" s="221"/>
    </row>
    <row r="48" spans="1:26" ht="12.75" customHeight="1">
      <c r="A48" s="354">
        <f t="shared" si="5"/>
        <v>0</v>
      </c>
      <c r="B48" s="566"/>
      <c r="C48" s="575"/>
      <c r="D48" s="576"/>
      <c r="E48" s="367" t="s">
        <v>277</v>
      </c>
      <c r="F48" s="368"/>
      <c r="G48" s="368"/>
      <c r="H48" s="368"/>
      <c r="I48" s="368"/>
      <c r="J48" s="368"/>
      <c r="K48" s="368"/>
      <c r="L48" s="368"/>
      <c r="M48" s="368" t="s">
        <v>98</v>
      </c>
      <c r="N48" s="368"/>
      <c r="O48" s="368"/>
      <c r="P48" s="240">
        <f t="shared" si="3"/>
        <v>0</v>
      </c>
      <c r="Q48" s="221"/>
    </row>
    <row r="49" spans="1:25" ht="12.75" customHeight="1">
      <c r="A49" s="354"/>
      <c r="B49" s="255" t="s">
        <v>99</v>
      </c>
      <c r="C49" s="256"/>
      <c r="D49" s="257"/>
      <c r="E49" s="257"/>
      <c r="F49" s="258">
        <f t="shared" ref="F49:O49" si="7">SUM(F42:F48)</f>
        <v>5</v>
      </c>
      <c r="G49" s="258">
        <f t="shared" si="7"/>
        <v>5</v>
      </c>
      <c r="H49" s="258">
        <f t="shared" si="7"/>
        <v>6</v>
      </c>
      <c r="I49" s="258">
        <f t="shared" si="7"/>
        <v>6</v>
      </c>
      <c r="J49" s="258">
        <f t="shared" si="7"/>
        <v>6</v>
      </c>
      <c r="K49" s="258">
        <f t="shared" si="7"/>
        <v>6</v>
      </c>
      <c r="L49" s="258">
        <f t="shared" si="7"/>
        <v>6</v>
      </c>
      <c r="M49" s="258">
        <f t="shared" si="7"/>
        <v>6</v>
      </c>
      <c r="N49" s="258">
        <f t="shared" si="7"/>
        <v>3</v>
      </c>
      <c r="O49" s="258">
        <f t="shared" si="7"/>
        <v>7</v>
      </c>
      <c r="P49" s="252">
        <f t="shared" si="3"/>
        <v>28</v>
      </c>
      <c r="Q49" s="221"/>
    </row>
    <row r="50" spans="1:25" ht="12.75" customHeight="1">
      <c r="A50" s="354"/>
      <c r="B50" s="259" t="s">
        <v>106</v>
      </c>
      <c r="C50" s="260"/>
      <c r="D50" s="261"/>
      <c r="E50" s="262"/>
      <c r="F50" s="386">
        <f t="shared" ref="F50:O50" si="8">SUM(F49,F41)</f>
        <v>11</v>
      </c>
      <c r="G50" s="386">
        <f t="shared" si="8"/>
        <v>11</v>
      </c>
      <c r="H50" s="386">
        <f t="shared" si="8"/>
        <v>13</v>
      </c>
      <c r="I50" s="386">
        <f t="shared" si="8"/>
        <v>13</v>
      </c>
      <c r="J50" s="386">
        <f t="shared" si="8"/>
        <v>12</v>
      </c>
      <c r="K50" s="386">
        <f t="shared" si="8"/>
        <v>12</v>
      </c>
      <c r="L50" s="386">
        <f t="shared" si="8"/>
        <v>13</v>
      </c>
      <c r="M50" s="386">
        <f t="shared" si="8"/>
        <v>13</v>
      </c>
      <c r="N50" s="386">
        <f t="shared" si="8"/>
        <v>7</v>
      </c>
      <c r="O50" s="386">
        <f t="shared" si="8"/>
        <v>7</v>
      </c>
      <c r="P50" s="387">
        <f t="shared" si="3"/>
        <v>56</v>
      </c>
      <c r="Q50" s="221"/>
    </row>
    <row r="51" spans="1:25" ht="12.75" customHeight="1">
      <c r="B51" s="596" t="s">
        <v>112</v>
      </c>
      <c r="C51" s="570"/>
      <c r="D51" s="570"/>
      <c r="E51" s="568"/>
      <c r="F51" s="388">
        <v>11</v>
      </c>
      <c r="G51" s="388">
        <v>11</v>
      </c>
      <c r="H51" s="388">
        <v>13</v>
      </c>
      <c r="I51" s="388">
        <v>13</v>
      </c>
      <c r="J51" s="388">
        <v>12</v>
      </c>
      <c r="K51" s="388">
        <v>12</v>
      </c>
      <c r="L51" s="388">
        <v>13</v>
      </c>
      <c r="M51" s="388">
        <v>13</v>
      </c>
      <c r="N51" s="386">
        <v>7</v>
      </c>
      <c r="O51" s="386">
        <v>7</v>
      </c>
      <c r="P51" s="387">
        <f>SUM(F51:M51)/2+N51</f>
        <v>56</v>
      </c>
      <c r="Q51" s="221"/>
      <c r="R51" s="203" t="s">
        <v>110</v>
      </c>
    </row>
    <row r="52" spans="1:25" ht="12.75" customHeight="1">
      <c r="B52" s="597" t="s">
        <v>114</v>
      </c>
      <c r="C52" s="570"/>
      <c r="D52" s="570"/>
      <c r="E52" s="568"/>
      <c r="F52" s="266"/>
      <c r="G52" s="212"/>
      <c r="H52" s="212"/>
      <c r="I52" s="212"/>
      <c r="J52" s="212"/>
      <c r="K52" s="212" t="s">
        <v>275</v>
      </c>
      <c r="L52" s="212"/>
      <c r="M52" s="212"/>
      <c r="N52" s="212" t="s">
        <v>277</v>
      </c>
      <c r="O52" s="212"/>
      <c r="P52" s="225">
        <f>COUNTA(F52:O52)</f>
        <v>2</v>
      </c>
      <c r="Q52" s="221"/>
    </row>
    <row r="53" spans="1:25" ht="28.5" customHeight="1">
      <c r="A53" s="201"/>
      <c r="B53" s="598" t="s">
        <v>59</v>
      </c>
      <c r="C53" s="570"/>
      <c r="D53" s="570"/>
      <c r="E53" s="568"/>
      <c r="F53" s="267">
        <f>F28+F50+F32</f>
        <v>35</v>
      </c>
      <c r="G53" s="267">
        <f t="shared" ref="G53:O53" si="9">G28+G50+G32</f>
        <v>35</v>
      </c>
      <c r="H53" s="267">
        <f t="shared" si="9"/>
        <v>36</v>
      </c>
      <c r="I53" s="267">
        <f t="shared" si="9"/>
        <v>36</v>
      </c>
      <c r="J53" s="267">
        <f t="shared" si="9"/>
        <v>36</v>
      </c>
      <c r="K53" s="267">
        <f t="shared" si="9"/>
        <v>36</v>
      </c>
      <c r="L53" s="267">
        <f t="shared" si="9"/>
        <v>34</v>
      </c>
      <c r="M53" s="267">
        <f t="shared" si="9"/>
        <v>34</v>
      </c>
      <c r="N53" s="267">
        <f t="shared" si="9"/>
        <v>27</v>
      </c>
      <c r="O53" s="267">
        <f t="shared" si="9"/>
        <v>25</v>
      </c>
      <c r="P53" s="269">
        <f>SUM(F53:O53)/2</f>
        <v>167</v>
      </c>
      <c r="Q53" s="221"/>
      <c r="R53" s="201"/>
      <c r="S53" s="201"/>
      <c r="T53" s="201"/>
      <c r="U53" s="201"/>
      <c r="V53" s="201"/>
      <c r="W53" s="201"/>
      <c r="X53" s="201"/>
      <c r="Y53" s="201"/>
    </row>
    <row r="54" spans="1:25" ht="25.5" customHeight="1">
      <c r="B54" s="599"/>
      <c r="C54" s="600" t="s">
        <v>286</v>
      </c>
      <c r="D54" s="567" t="s">
        <v>116</v>
      </c>
      <c r="E54" s="568"/>
      <c r="F54" s="270">
        <v>1</v>
      </c>
      <c r="G54" s="270">
        <v>1</v>
      </c>
      <c r="H54" s="270">
        <v>1</v>
      </c>
      <c r="I54" s="270">
        <v>1</v>
      </c>
      <c r="J54" s="270"/>
      <c r="K54" s="270"/>
      <c r="L54" s="270"/>
      <c r="M54" s="270"/>
      <c r="N54" s="270">
        <v>2</v>
      </c>
      <c r="O54" s="270">
        <v>2</v>
      </c>
      <c r="P54" s="565">
        <f>SUM(F54:O55)/2</f>
        <v>4</v>
      </c>
      <c r="Q54" s="221"/>
    </row>
    <row r="55" spans="1:25" s="512" customFormat="1" ht="14.25" customHeight="1">
      <c r="B55" s="566"/>
      <c r="C55" s="601"/>
      <c r="D55" s="567" t="s">
        <v>39</v>
      </c>
      <c r="E55" s="568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566"/>
      <c r="Q55" s="221"/>
    </row>
    <row r="56" spans="1:25" ht="12.75" customHeight="1">
      <c r="B56" s="222">
        <v>1</v>
      </c>
      <c r="C56" s="608" t="s">
        <v>117</v>
      </c>
      <c r="D56" s="570"/>
      <c r="E56" s="568"/>
      <c r="F56" s="369">
        <v>2</v>
      </c>
      <c r="G56" s="369">
        <v>2</v>
      </c>
      <c r="H56" s="369">
        <v>2</v>
      </c>
      <c r="I56" s="369">
        <v>2</v>
      </c>
      <c r="J56" s="369">
        <v>2</v>
      </c>
      <c r="K56" s="369">
        <v>2</v>
      </c>
      <c r="L56" s="124">
        <v>1</v>
      </c>
      <c r="M56" s="124">
        <v>1</v>
      </c>
      <c r="N56" s="124">
        <v>1</v>
      </c>
      <c r="O56" s="124">
        <v>1</v>
      </c>
      <c r="P56" s="370" t="s">
        <v>138</v>
      </c>
      <c r="Q56" s="201"/>
    </row>
    <row r="57" spans="1:25" ht="12.75" customHeight="1">
      <c r="B57" s="222">
        <v>2</v>
      </c>
      <c r="C57" s="607" t="s">
        <v>119</v>
      </c>
      <c r="D57" s="570"/>
      <c r="E57" s="568"/>
      <c r="F57" s="369">
        <v>0.5</v>
      </c>
      <c r="G57" s="369"/>
      <c r="H57" s="369">
        <v>0.5</v>
      </c>
      <c r="I57" s="369"/>
      <c r="J57" s="369">
        <v>0.5</v>
      </c>
      <c r="K57" s="369"/>
      <c r="L57" s="369"/>
      <c r="M57" s="371"/>
      <c r="N57" s="371"/>
      <c r="O57" s="371"/>
      <c r="P57" s="370" t="s">
        <v>138</v>
      </c>
      <c r="Q57" s="201"/>
    </row>
    <row r="58" spans="1:25" ht="12.75" customHeight="1">
      <c r="B58" s="222">
        <v>3</v>
      </c>
      <c r="C58" s="607" t="s">
        <v>120</v>
      </c>
      <c r="D58" s="570"/>
      <c r="E58" s="568"/>
      <c r="F58" s="369"/>
      <c r="G58" s="369"/>
      <c r="H58" s="369"/>
      <c r="I58" s="369"/>
      <c r="J58" s="369"/>
      <c r="K58" s="369"/>
      <c r="L58" s="369"/>
      <c r="M58" s="371"/>
      <c r="N58" s="371"/>
      <c r="O58" s="371"/>
      <c r="P58" s="370" t="s">
        <v>138</v>
      </c>
      <c r="Q58" s="201"/>
    </row>
    <row r="59" spans="1:25" ht="12.75" customHeight="1">
      <c r="B59" s="222">
        <v>4</v>
      </c>
      <c r="C59" s="607" t="s">
        <v>121</v>
      </c>
      <c r="D59" s="570"/>
      <c r="E59" s="568"/>
      <c r="F59" s="369"/>
      <c r="G59" s="369"/>
      <c r="H59" s="369"/>
      <c r="I59" s="369"/>
      <c r="J59" s="369"/>
      <c r="K59" s="369"/>
      <c r="L59" s="369"/>
      <c r="M59" s="371"/>
      <c r="N59" s="371"/>
      <c r="O59" s="371"/>
      <c r="P59" s="370" t="s">
        <v>138</v>
      </c>
      <c r="Q59" s="201"/>
    </row>
    <row r="60" spans="1:25" ht="12.75" customHeight="1">
      <c r="B60" s="222">
        <v>5</v>
      </c>
      <c r="C60" s="607" t="s">
        <v>122</v>
      </c>
      <c r="D60" s="570"/>
      <c r="E60" s="568"/>
      <c r="F60" s="369"/>
      <c r="G60" s="369"/>
      <c r="H60" s="369"/>
      <c r="I60" s="369"/>
      <c r="J60" s="369"/>
      <c r="K60" s="369"/>
      <c r="L60" s="369"/>
      <c r="M60" s="371"/>
      <c r="N60" s="371"/>
      <c r="O60" s="371"/>
      <c r="P60" s="370" t="s">
        <v>138</v>
      </c>
      <c r="Q60" s="201"/>
    </row>
    <row r="61" spans="1:25" ht="12.75" customHeight="1">
      <c r="B61" s="222">
        <v>6</v>
      </c>
      <c r="C61" s="607" t="s">
        <v>123</v>
      </c>
      <c r="D61" s="570"/>
      <c r="E61" s="568"/>
      <c r="F61" s="369"/>
      <c r="G61" s="369"/>
      <c r="H61" s="369"/>
      <c r="I61" s="369"/>
      <c r="J61" s="369"/>
      <c r="K61" s="369"/>
      <c r="L61" s="369"/>
      <c r="M61" s="371"/>
      <c r="N61" s="371"/>
      <c r="O61" s="371"/>
      <c r="P61" s="370" t="s">
        <v>138</v>
      </c>
      <c r="Q61" s="201"/>
    </row>
    <row r="62" spans="1:25" ht="12.75" customHeight="1">
      <c r="B62" s="222">
        <v>7</v>
      </c>
      <c r="C62" s="607" t="s">
        <v>124</v>
      </c>
      <c r="D62" s="570"/>
      <c r="E62" s="568"/>
      <c r="F62" s="369"/>
      <c r="G62" s="369"/>
      <c r="H62" s="369"/>
      <c r="I62" s="369"/>
      <c r="J62" s="369"/>
      <c r="K62" s="369"/>
      <c r="L62" s="369"/>
      <c r="M62" s="371"/>
      <c r="N62" s="371"/>
      <c r="O62" s="371"/>
      <c r="P62" s="370" t="s">
        <v>138</v>
      </c>
      <c r="Q62" s="201"/>
    </row>
    <row r="63" spans="1:25" ht="12.75" customHeight="1">
      <c r="B63" s="222">
        <v>8</v>
      </c>
      <c r="C63" s="607" t="s">
        <v>125</v>
      </c>
      <c r="D63" s="570"/>
      <c r="E63" s="568"/>
      <c r="F63" s="369"/>
      <c r="G63" s="369"/>
      <c r="H63" s="369"/>
      <c r="I63" s="369"/>
      <c r="J63" s="369"/>
      <c r="K63" s="369"/>
      <c r="L63" s="369"/>
      <c r="M63" s="371"/>
      <c r="N63" s="371"/>
      <c r="O63" s="371"/>
      <c r="P63" s="370" t="s">
        <v>138</v>
      </c>
      <c r="Q63" s="201"/>
    </row>
    <row r="64" spans="1:25" ht="12.75" customHeight="1">
      <c r="B64" s="222">
        <v>9</v>
      </c>
      <c r="C64" s="607" t="s">
        <v>126</v>
      </c>
      <c r="D64" s="570"/>
      <c r="E64" s="568"/>
      <c r="F64" s="369" t="s">
        <v>127</v>
      </c>
      <c r="G64" s="369"/>
      <c r="H64" s="369"/>
      <c r="I64" s="369"/>
      <c r="J64" s="369"/>
      <c r="K64" s="369"/>
      <c r="L64" s="369"/>
      <c r="M64" s="371"/>
      <c r="N64" s="371"/>
      <c r="O64" s="371" t="s">
        <v>127</v>
      </c>
      <c r="P64" s="370" t="s">
        <v>138</v>
      </c>
      <c r="Q64" s="201"/>
    </row>
    <row r="65" spans="1:25" ht="12.75" customHeight="1">
      <c r="B65" s="222">
        <v>10</v>
      </c>
      <c r="C65" s="607" t="s">
        <v>129</v>
      </c>
      <c r="D65" s="570"/>
      <c r="E65" s="568"/>
      <c r="F65" s="369"/>
      <c r="G65" s="369"/>
      <c r="H65" s="369"/>
      <c r="I65" s="369"/>
      <c r="J65" s="369"/>
      <c r="K65" s="369"/>
      <c r="L65" s="369"/>
      <c r="M65" s="371"/>
      <c r="N65" s="371"/>
      <c r="O65" s="371"/>
      <c r="P65" s="370" t="s">
        <v>138</v>
      </c>
      <c r="Q65" s="201"/>
    </row>
    <row r="66" spans="1:25" ht="12.75" customHeight="1">
      <c r="A66" s="273"/>
      <c r="B66" s="603" t="s">
        <v>130</v>
      </c>
      <c r="C66" s="570"/>
      <c r="D66" s="570"/>
      <c r="E66" s="568"/>
      <c r="F66" s="267">
        <f t="shared" ref="F66:O66" si="10">SUM(F54:F65)</f>
        <v>3.5</v>
      </c>
      <c r="G66" s="267">
        <f t="shared" si="10"/>
        <v>3</v>
      </c>
      <c r="H66" s="267">
        <f t="shared" si="10"/>
        <v>3.5</v>
      </c>
      <c r="I66" s="267">
        <f t="shared" si="10"/>
        <v>3</v>
      </c>
      <c r="J66" s="267">
        <f t="shared" si="10"/>
        <v>2.5</v>
      </c>
      <c r="K66" s="267">
        <f t="shared" si="10"/>
        <v>2</v>
      </c>
      <c r="L66" s="267">
        <f t="shared" si="10"/>
        <v>1</v>
      </c>
      <c r="M66" s="267">
        <f t="shared" si="10"/>
        <v>1</v>
      </c>
      <c r="N66" s="267">
        <f t="shared" si="10"/>
        <v>3</v>
      </c>
      <c r="O66" s="267">
        <f t="shared" si="10"/>
        <v>3</v>
      </c>
      <c r="P66" s="268">
        <f>SUM(F66:O66)</f>
        <v>25.5</v>
      </c>
      <c r="Q66" s="273"/>
      <c r="R66" s="273"/>
      <c r="S66" s="273"/>
      <c r="T66" s="273"/>
      <c r="U66" s="273"/>
      <c r="V66" s="273"/>
      <c r="W66" s="273"/>
      <c r="X66" s="273"/>
      <c r="Y66" s="273"/>
    </row>
    <row r="67" spans="1:25" ht="12.75" customHeight="1">
      <c r="A67" s="273"/>
      <c r="B67" s="372"/>
      <c r="C67" s="604" t="s">
        <v>211</v>
      </c>
      <c r="D67" s="605"/>
      <c r="E67" s="373"/>
      <c r="F67" s="374"/>
      <c r="G67" s="374"/>
      <c r="H67" s="374"/>
      <c r="I67" s="374"/>
      <c r="J67" s="374"/>
      <c r="K67" s="374"/>
      <c r="L67" s="374"/>
      <c r="M67" s="374"/>
      <c r="N67" s="374"/>
      <c r="O67" s="374"/>
      <c r="P67" s="374"/>
      <c r="Q67" s="273"/>
      <c r="R67" s="273"/>
      <c r="S67" s="273"/>
      <c r="T67" s="273"/>
      <c r="U67" s="273"/>
      <c r="V67" s="273"/>
      <c r="W67" s="273"/>
      <c r="X67" s="273"/>
      <c r="Y67" s="273"/>
    </row>
    <row r="68" spans="1:25" ht="12.75" customHeight="1">
      <c r="A68" s="273"/>
      <c r="B68" s="372"/>
      <c r="C68" s="273" t="s">
        <v>77</v>
      </c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</row>
    <row r="69" spans="1:25" ht="12.75" customHeight="1">
      <c r="C69" s="203" t="s">
        <v>135</v>
      </c>
      <c r="Q69" s="201"/>
    </row>
    <row r="70" spans="1:25" ht="12.75" customHeight="1">
      <c r="F70" s="572" t="s">
        <v>78</v>
      </c>
      <c r="G70" s="570"/>
      <c r="H70" s="570"/>
      <c r="I70" s="570"/>
      <c r="J70" s="570"/>
      <c r="K70" s="570"/>
      <c r="L70" s="570"/>
      <c r="M70" s="570"/>
      <c r="N70" s="570"/>
      <c r="O70" s="568"/>
      <c r="Q70" s="201"/>
    </row>
    <row r="71" spans="1:25" ht="12.75" customHeight="1">
      <c r="E71" s="201"/>
      <c r="F71" s="606">
        <v>35</v>
      </c>
      <c r="G71" s="568"/>
      <c r="H71" s="606">
        <v>36</v>
      </c>
      <c r="I71" s="568"/>
      <c r="J71" s="606">
        <v>36</v>
      </c>
      <c r="K71" s="568"/>
      <c r="L71" s="606">
        <v>34</v>
      </c>
      <c r="M71" s="568"/>
      <c r="N71" s="606">
        <v>26</v>
      </c>
      <c r="O71" s="568"/>
      <c r="Q71" s="201"/>
    </row>
    <row r="72" spans="1:25" ht="12.75" customHeight="1">
      <c r="E72" s="20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Q72" s="201"/>
    </row>
    <row r="73" spans="1:25" ht="12.75" customHeight="1">
      <c r="C73" s="204"/>
      <c r="D73" s="204"/>
      <c r="E73" s="201"/>
      <c r="Q73" s="201"/>
    </row>
    <row r="74" spans="1:25" ht="12.75" customHeight="1">
      <c r="C74" s="201"/>
      <c r="D74" s="201"/>
      <c r="E74" s="201"/>
      <c r="Q74" s="201"/>
    </row>
    <row r="75" spans="1:25" ht="12.75" customHeight="1">
      <c r="C75" s="201"/>
      <c r="D75" s="201"/>
      <c r="E75" s="201"/>
      <c r="Q75" s="201"/>
    </row>
    <row r="76" spans="1:25" ht="12.75" customHeight="1">
      <c r="C76" s="201"/>
      <c r="D76" s="201"/>
      <c r="E76" s="201"/>
      <c r="Q76" s="201"/>
    </row>
    <row r="77" spans="1:25" ht="12.75" customHeight="1">
      <c r="C77" s="201"/>
      <c r="D77" s="201"/>
      <c r="Q77" s="201"/>
    </row>
    <row r="78" spans="1:25" ht="12.75" customHeight="1">
      <c r="C78" s="201"/>
      <c r="D78" s="201"/>
      <c r="Q78" s="201"/>
    </row>
    <row r="79" spans="1:25" ht="12.75" customHeight="1">
      <c r="C79" s="201"/>
      <c r="D79" s="201"/>
      <c r="Q79" s="201"/>
    </row>
    <row r="80" spans="1:25" ht="12.75" customHeight="1">
      <c r="C80" s="201"/>
      <c r="D80" s="201"/>
      <c r="Q80" s="201"/>
    </row>
    <row r="81" spans="3:17" ht="12.75" customHeight="1">
      <c r="C81" s="201"/>
      <c r="D81" s="201"/>
      <c r="Q81" s="201"/>
    </row>
    <row r="82" spans="3:17" ht="12.75" customHeight="1">
      <c r="C82" s="201"/>
      <c r="D82" s="201"/>
      <c r="Q82" s="201"/>
    </row>
    <row r="83" spans="3:17" ht="12.75" customHeight="1">
      <c r="C83" s="201"/>
      <c r="D83" s="201"/>
      <c r="Q83" s="201"/>
    </row>
    <row r="84" spans="3:17" ht="12.75" customHeight="1">
      <c r="Q84" s="201"/>
    </row>
    <row r="85" spans="3:17" ht="12.75" customHeight="1">
      <c r="Q85" s="201"/>
    </row>
    <row r="86" spans="3:17" ht="12.75" customHeight="1">
      <c r="Q86" s="201"/>
    </row>
    <row r="87" spans="3:17" ht="12.75" customHeight="1">
      <c r="Q87" s="201"/>
    </row>
    <row r="88" spans="3:17" ht="12.75" customHeight="1">
      <c r="Q88" s="201"/>
    </row>
    <row r="89" spans="3:17" ht="12.75" customHeight="1">
      <c r="Q89" s="201"/>
    </row>
    <row r="90" spans="3:17" ht="12.75" customHeight="1">
      <c r="Q90" s="201"/>
    </row>
    <row r="91" spans="3:17" ht="12.75" customHeight="1">
      <c r="Q91" s="201"/>
    </row>
    <row r="92" spans="3:17" ht="12.75" customHeight="1">
      <c r="Q92" s="201"/>
    </row>
    <row r="93" spans="3:17" ht="12.75" customHeight="1">
      <c r="Q93" s="201"/>
    </row>
    <row r="94" spans="3:17" ht="12.75" customHeight="1">
      <c r="Q94" s="201"/>
    </row>
    <row r="95" spans="3:17" ht="12.75" customHeight="1">
      <c r="Q95" s="201"/>
    </row>
    <row r="96" spans="3:17" ht="12.75" customHeight="1">
      <c r="Q96" s="201"/>
    </row>
    <row r="97" spans="17:17" ht="12.75" customHeight="1">
      <c r="Q97" s="201"/>
    </row>
    <row r="98" spans="17:17" ht="12.75" customHeight="1">
      <c r="Q98" s="201"/>
    </row>
    <row r="99" spans="17:17" ht="12.75" customHeight="1">
      <c r="Q99" s="201"/>
    </row>
    <row r="100" spans="17:17" ht="12.75" customHeight="1">
      <c r="Q100" s="201"/>
    </row>
    <row r="101" spans="17:17" ht="12.75" customHeight="1">
      <c r="Q101" s="201"/>
    </row>
    <row r="102" spans="17:17" ht="12.75" customHeight="1">
      <c r="Q102" s="201"/>
    </row>
    <row r="103" spans="17:17" ht="12.75" customHeight="1">
      <c r="Q103" s="201"/>
    </row>
    <row r="104" spans="17:17" ht="12.75" customHeight="1">
      <c r="Q104" s="201"/>
    </row>
    <row r="105" spans="17:17" ht="12.75" customHeight="1">
      <c r="Q105" s="201"/>
    </row>
    <row r="106" spans="17:17" ht="12.75" customHeight="1">
      <c r="Q106" s="201"/>
    </row>
    <row r="107" spans="17:17" ht="12.75" customHeight="1">
      <c r="Q107" s="201"/>
    </row>
    <row r="108" spans="17:17" ht="12.75" customHeight="1">
      <c r="Q108" s="201"/>
    </row>
    <row r="109" spans="17:17" ht="12.75" customHeight="1">
      <c r="Q109" s="201"/>
    </row>
    <row r="110" spans="17:17" ht="12.75" customHeight="1">
      <c r="Q110" s="201"/>
    </row>
    <row r="111" spans="17:17" ht="12.75" customHeight="1">
      <c r="Q111" s="201"/>
    </row>
    <row r="112" spans="17:17" ht="12.75" customHeight="1">
      <c r="Q112" s="201"/>
    </row>
    <row r="113" spans="17:17" ht="12.75" customHeight="1">
      <c r="Q113" s="201"/>
    </row>
    <row r="114" spans="17:17" ht="12.75" customHeight="1">
      <c r="Q114" s="201"/>
    </row>
    <row r="115" spans="17:17" ht="12.75" customHeight="1">
      <c r="Q115" s="201"/>
    </row>
    <row r="116" spans="17:17" ht="12.75" customHeight="1">
      <c r="Q116" s="201"/>
    </row>
    <row r="117" spans="17:17" ht="12.75" customHeight="1">
      <c r="Q117" s="201"/>
    </row>
    <row r="118" spans="17:17" ht="12.75" customHeight="1">
      <c r="Q118" s="201"/>
    </row>
    <row r="119" spans="17:17" ht="12.75" customHeight="1">
      <c r="Q119" s="201"/>
    </row>
    <row r="120" spans="17:17" ht="12.75" customHeight="1">
      <c r="Q120" s="201"/>
    </row>
    <row r="121" spans="17:17" ht="12.75" customHeight="1">
      <c r="Q121" s="201"/>
    </row>
    <row r="122" spans="17:17" ht="12.75" customHeight="1">
      <c r="Q122" s="201"/>
    </row>
    <row r="123" spans="17:17" ht="12.75" customHeight="1">
      <c r="Q123" s="201"/>
    </row>
    <row r="124" spans="17:17" ht="12.75" customHeight="1">
      <c r="Q124" s="201"/>
    </row>
    <row r="125" spans="17:17" ht="12.75" customHeight="1">
      <c r="Q125" s="201"/>
    </row>
    <row r="126" spans="17:17" ht="12.75" customHeight="1">
      <c r="Q126" s="201"/>
    </row>
    <row r="127" spans="17:17" ht="12.75" customHeight="1">
      <c r="Q127" s="201"/>
    </row>
    <row r="128" spans="17:17" ht="12.75" customHeight="1">
      <c r="Q128" s="201"/>
    </row>
    <row r="129" spans="17:17" ht="12.75" customHeight="1">
      <c r="Q129" s="201"/>
    </row>
    <row r="130" spans="17:17" ht="12.75" customHeight="1">
      <c r="Q130" s="201"/>
    </row>
    <row r="131" spans="17:17" ht="12.75" customHeight="1">
      <c r="Q131" s="201"/>
    </row>
    <row r="132" spans="17:17" ht="12.75" customHeight="1">
      <c r="Q132" s="201"/>
    </row>
    <row r="133" spans="17:17" ht="12.75" customHeight="1">
      <c r="Q133" s="201"/>
    </row>
    <row r="134" spans="17:17" ht="12.75" customHeight="1">
      <c r="Q134" s="201"/>
    </row>
    <row r="135" spans="17:17" ht="12.75" customHeight="1">
      <c r="Q135" s="201"/>
    </row>
    <row r="136" spans="17:17" ht="12.75" customHeight="1">
      <c r="Q136" s="201"/>
    </row>
    <row r="137" spans="17:17" ht="12.75" customHeight="1">
      <c r="Q137" s="201"/>
    </row>
    <row r="138" spans="17:17" ht="12.75" customHeight="1">
      <c r="Q138" s="201"/>
    </row>
    <row r="139" spans="17:17" ht="12.75" customHeight="1">
      <c r="Q139" s="201"/>
    </row>
    <row r="140" spans="17:17" ht="12.75" customHeight="1">
      <c r="Q140" s="201"/>
    </row>
    <row r="141" spans="17:17" ht="12.75" customHeight="1">
      <c r="Q141" s="201"/>
    </row>
    <row r="142" spans="17:17" ht="12.75" customHeight="1">
      <c r="Q142" s="201"/>
    </row>
    <row r="143" spans="17:17" ht="12.75" customHeight="1">
      <c r="Q143" s="201"/>
    </row>
    <row r="144" spans="17:17" ht="12.75" customHeight="1">
      <c r="Q144" s="201"/>
    </row>
    <row r="145" spans="17:17" ht="12.75" customHeight="1">
      <c r="Q145" s="201"/>
    </row>
    <row r="146" spans="17:17" ht="12.75" customHeight="1">
      <c r="Q146" s="201"/>
    </row>
    <row r="147" spans="17:17" ht="12.75" customHeight="1">
      <c r="Q147" s="201"/>
    </row>
    <row r="148" spans="17:17" ht="12.75" customHeight="1">
      <c r="Q148" s="201"/>
    </row>
    <row r="149" spans="17:17" ht="12.75" customHeight="1">
      <c r="Q149" s="201"/>
    </row>
    <row r="150" spans="17:17" ht="12.75" customHeight="1">
      <c r="Q150" s="201"/>
    </row>
    <row r="151" spans="17:17" ht="12.75" customHeight="1">
      <c r="Q151" s="201"/>
    </row>
    <row r="152" spans="17:17" ht="12.75" customHeight="1">
      <c r="Q152" s="201"/>
    </row>
    <row r="153" spans="17:17" ht="12.75" customHeight="1">
      <c r="Q153" s="201"/>
    </row>
    <row r="154" spans="17:17" ht="12.75" customHeight="1">
      <c r="Q154" s="201"/>
    </row>
    <row r="155" spans="17:17" ht="12.75" customHeight="1">
      <c r="Q155" s="201"/>
    </row>
    <row r="156" spans="17:17" ht="12.75" customHeight="1">
      <c r="Q156" s="201"/>
    </row>
    <row r="157" spans="17:17" ht="12.75" customHeight="1">
      <c r="Q157" s="201"/>
    </row>
    <row r="158" spans="17:17" ht="12.75" customHeight="1">
      <c r="Q158" s="201"/>
    </row>
    <row r="159" spans="17:17" ht="12.75" customHeight="1">
      <c r="Q159" s="201"/>
    </row>
    <row r="160" spans="17:17" ht="12.75" customHeight="1">
      <c r="Q160" s="201"/>
    </row>
    <row r="161" spans="17:17" ht="12.75" customHeight="1">
      <c r="Q161" s="201"/>
    </row>
    <row r="162" spans="17:17" ht="12.75" customHeight="1">
      <c r="Q162" s="201"/>
    </row>
    <row r="163" spans="17:17" ht="12.75" customHeight="1">
      <c r="Q163" s="201"/>
    </row>
    <row r="164" spans="17:17" ht="12.75" customHeight="1">
      <c r="Q164" s="201"/>
    </row>
    <row r="165" spans="17:17" ht="12.75" customHeight="1">
      <c r="Q165" s="201"/>
    </row>
    <row r="166" spans="17:17" ht="12.75" customHeight="1">
      <c r="Q166" s="201"/>
    </row>
    <row r="167" spans="17:17" ht="12.75" customHeight="1">
      <c r="Q167" s="201"/>
    </row>
    <row r="168" spans="17:17" ht="12.75" customHeight="1">
      <c r="Q168" s="201"/>
    </row>
    <row r="169" spans="17:17" ht="12.75" customHeight="1">
      <c r="Q169" s="201"/>
    </row>
    <row r="170" spans="17:17" ht="12.75" customHeight="1">
      <c r="Q170" s="201"/>
    </row>
    <row r="171" spans="17:17" ht="12.75" customHeight="1">
      <c r="Q171" s="201"/>
    </row>
    <row r="172" spans="17:17" ht="12.75" customHeight="1">
      <c r="Q172" s="201"/>
    </row>
    <row r="173" spans="17:17" ht="12.75" customHeight="1">
      <c r="Q173" s="201"/>
    </row>
    <row r="174" spans="17:17" ht="12.75" customHeight="1">
      <c r="Q174" s="201"/>
    </row>
    <row r="175" spans="17:17" ht="12.75" customHeight="1">
      <c r="Q175" s="201"/>
    </row>
    <row r="176" spans="17:17" ht="12.75" customHeight="1">
      <c r="Q176" s="201"/>
    </row>
    <row r="177" spans="17:17" ht="12.75" customHeight="1">
      <c r="Q177" s="201"/>
    </row>
    <row r="178" spans="17:17" ht="12.75" customHeight="1">
      <c r="Q178" s="201"/>
    </row>
    <row r="179" spans="17:17" ht="12.75" customHeight="1">
      <c r="Q179" s="201"/>
    </row>
    <row r="180" spans="17:17" ht="12.75" customHeight="1">
      <c r="Q180" s="201"/>
    </row>
    <row r="181" spans="17:17" ht="12.75" customHeight="1">
      <c r="Q181" s="201"/>
    </row>
    <row r="182" spans="17:17" ht="12.75" customHeight="1">
      <c r="Q182" s="201"/>
    </row>
    <row r="183" spans="17:17" ht="12.75" customHeight="1">
      <c r="Q183" s="201"/>
    </row>
    <row r="184" spans="17:17" ht="12.75" customHeight="1">
      <c r="Q184" s="201"/>
    </row>
    <row r="185" spans="17:17" ht="12.75" customHeight="1">
      <c r="Q185" s="201"/>
    </row>
    <row r="186" spans="17:17" ht="12.75" customHeight="1">
      <c r="Q186" s="201"/>
    </row>
    <row r="187" spans="17:17" ht="12.75" customHeight="1">
      <c r="Q187" s="201"/>
    </row>
    <row r="188" spans="17:17" ht="12.75" customHeight="1">
      <c r="Q188" s="201"/>
    </row>
    <row r="189" spans="17:17" ht="12.75" customHeight="1">
      <c r="Q189" s="201"/>
    </row>
    <row r="190" spans="17:17" ht="12.75" customHeight="1">
      <c r="Q190" s="201"/>
    </row>
    <row r="191" spans="17:17" ht="12.75" customHeight="1">
      <c r="Q191" s="201"/>
    </row>
    <row r="192" spans="17:17" ht="12.75" customHeight="1">
      <c r="Q192" s="201"/>
    </row>
    <row r="193" spans="17:17" ht="12.75" customHeight="1">
      <c r="Q193" s="201"/>
    </row>
    <row r="194" spans="17:17" ht="12.75" customHeight="1">
      <c r="Q194" s="201"/>
    </row>
    <row r="195" spans="17:17" ht="12.75" customHeight="1">
      <c r="Q195" s="201"/>
    </row>
    <row r="196" spans="17:17" ht="12.75" customHeight="1">
      <c r="Q196" s="201"/>
    </row>
    <row r="197" spans="17:17" ht="12.75" customHeight="1">
      <c r="Q197" s="201"/>
    </row>
    <row r="198" spans="17:17" ht="12.75" customHeight="1">
      <c r="Q198" s="201"/>
    </row>
    <row r="199" spans="17:17" ht="12.75" customHeight="1">
      <c r="Q199" s="201"/>
    </row>
    <row r="200" spans="17:17" ht="12.75" customHeight="1">
      <c r="Q200" s="201"/>
    </row>
    <row r="201" spans="17:17" ht="12.75" customHeight="1">
      <c r="Q201" s="201"/>
    </row>
    <row r="202" spans="17:17" ht="12.75" customHeight="1">
      <c r="Q202" s="201"/>
    </row>
    <row r="203" spans="17:17" ht="12.75" customHeight="1">
      <c r="Q203" s="201"/>
    </row>
    <row r="204" spans="17:17" ht="12.75" customHeight="1">
      <c r="Q204" s="201"/>
    </row>
    <row r="205" spans="17:17" ht="12.75" customHeight="1">
      <c r="Q205" s="201"/>
    </row>
    <row r="206" spans="17:17" ht="12.75" customHeight="1">
      <c r="Q206" s="201"/>
    </row>
    <row r="207" spans="17:17" ht="12.75" customHeight="1">
      <c r="Q207" s="201"/>
    </row>
    <row r="208" spans="17:17" ht="12.75" customHeight="1">
      <c r="Q208" s="201"/>
    </row>
    <row r="209" spans="17:17" ht="12.75" customHeight="1">
      <c r="Q209" s="201"/>
    </row>
    <row r="210" spans="17:17" ht="12.75" customHeight="1">
      <c r="Q210" s="201"/>
    </row>
    <row r="211" spans="17:17" ht="12.75" customHeight="1">
      <c r="Q211" s="201"/>
    </row>
    <row r="212" spans="17:17" ht="12.75" customHeight="1">
      <c r="Q212" s="201"/>
    </row>
    <row r="213" spans="17:17" ht="12.75" customHeight="1">
      <c r="Q213" s="201"/>
    </row>
    <row r="214" spans="17:17" ht="12.75" customHeight="1">
      <c r="Q214" s="201"/>
    </row>
    <row r="215" spans="17:17" ht="12.75" customHeight="1">
      <c r="Q215" s="201"/>
    </row>
    <row r="216" spans="17:17" ht="12.75" customHeight="1">
      <c r="Q216" s="201"/>
    </row>
    <row r="217" spans="17:17" ht="12.75" customHeight="1">
      <c r="Q217" s="201"/>
    </row>
    <row r="218" spans="17:17" ht="12.75" customHeight="1">
      <c r="Q218" s="201"/>
    </row>
    <row r="219" spans="17:17" ht="12.75" customHeight="1">
      <c r="Q219" s="201"/>
    </row>
    <row r="220" spans="17:17" ht="12.75" customHeight="1">
      <c r="Q220" s="201"/>
    </row>
    <row r="221" spans="17:17" ht="12.75" customHeight="1">
      <c r="Q221" s="201"/>
    </row>
    <row r="222" spans="17:17" ht="12.75" customHeight="1">
      <c r="Q222" s="201"/>
    </row>
    <row r="223" spans="17:17" ht="12.75" customHeight="1">
      <c r="Q223" s="201"/>
    </row>
    <row r="224" spans="17:17" ht="12.75" customHeight="1">
      <c r="Q224" s="201"/>
    </row>
    <row r="225" spans="17:17" ht="12.75" customHeight="1">
      <c r="Q225" s="201"/>
    </row>
    <row r="226" spans="17:17" ht="12.75" customHeight="1">
      <c r="Q226" s="201"/>
    </row>
    <row r="227" spans="17:17" ht="12.75" customHeight="1">
      <c r="Q227" s="201"/>
    </row>
    <row r="228" spans="17:17" ht="12.75" customHeight="1">
      <c r="Q228" s="201"/>
    </row>
    <row r="229" spans="17:17" ht="12.75" customHeight="1">
      <c r="Q229" s="201"/>
    </row>
    <row r="230" spans="17:17" ht="12.75" customHeight="1">
      <c r="Q230" s="201"/>
    </row>
    <row r="231" spans="17:17" ht="12.75" customHeight="1">
      <c r="Q231" s="201"/>
    </row>
    <row r="232" spans="17:17" ht="12.75" customHeight="1">
      <c r="Q232" s="201"/>
    </row>
    <row r="233" spans="17:17" ht="12.75" customHeight="1">
      <c r="Q233" s="201"/>
    </row>
    <row r="234" spans="17:17" ht="12.75" customHeight="1">
      <c r="Q234" s="201"/>
    </row>
    <row r="235" spans="17:17" ht="12.75" customHeight="1">
      <c r="Q235" s="201"/>
    </row>
    <row r="236" spans="17:17" ht="12.75" customHeight="1">
      <c r="Q236" s="201"/>
    </row>
    <row r="237" spans="17:17" ht="12.75" customHeight="1">
      <c r="Q237" s="201"/>
    </row>
    <row r="238" spans="17:17" ht="12.75" customHeight="1">
      <c r="Q238" s="201"/>
    </row>
    <row r="239" spans="17:17" ht="12.75" customHeight="1">
      <c r="Q239" s="201"/>
    </row>
    <row r="240" spans="17:17" ht="12.75" customHeight="1">
      <c r="Q240" s="201"/>
    </row>
    <row r="241" spans="17:17" ht="12.75" customHeight="1">
      <c r="Q241" s="201"/>
    </row>
    <row r="242" spans="17:17" ht="12.75" customHeight="1">
      <c r="Q242" s="201"/>
    </row>
    <row r="243" spans="17:17" ht="12.75" customHeight="1">
      <c r="Q243" s="201"/>
    </row>
    <row r="244" spans="17:17" ht="12.75" customHeight="1">
      <c r="Q244" s="201"/>
    </row>
    <row r="245" spans="17:17" ht="12.75" customHeight="1">
      <c r="Q245" s="201"/>
    </row>
    <row r="246" spans="17:17" ht="12.75" customHeight="1">
      <c r="Q246" s="201"/>
    </row>
    <row r="247" spans="17:17" ht="12.75" customHeight="1">
      <c r="Q247" s="201"/>
    </row>
    <row r="248" spans="17:17" ht="12.75" customHeight="1">
      <c r="Q248" s="201"/>
    </row>
    <row r="249" spans="17:17" ht="12.75" customHeight="1">
      <c r="Q249" s="201"/>
    </row>
    <row r="250" spans="17:17" ht="12.75" customHeight="1">
      <c r="Q250" s="201"/>
    </row>
    <row r="251" spans="17:17" ht="12.75" customHeight="1">
      <c r="Q251" s="201"/>
    </row>
    <row r="252" spans="17:17" ht="12.75" customHeight="1">
      <c r="Q252" s="201"/>
    </row>
    <row r="253" spans="17:17" ht="12.75" customHeight="1">
      <c r="Q253" s="201"/>
    </row>
    <row r="254" spans="17:17" ht="12.75" customHeight="1">
      <c r="Q254" s="201"/>
    </row>
    <row r="255" spans="17:17" ht="12.75" customHeight="1">
      <c r="Q255" s="201"/>
    </row>
    <row r="256" spans="17:17" ht="12.75" customHeight="1">
      <c r="Q256" s="201"/>
    </row>
    <row r="257" spans="17:17" ht="12.75" customHeight="1">
      <c r="Q257" s="201"/>
    </row>
    <row r="258" spans="17:17" ht="12.75" customHeight="1">
      <c r="Q258" s="201"/>
    </row>
    <row r="259" spans="17:17" ht="12.75" customHeight="1">
      <c r="Q259" s="201"/>
    </row>
    <row r="260" spans="17:17" ht="12.75" customHeight="1">
      <c r="Q260" s="201"/>
    </row>
    <row r="261" spans="17:17" ht="12.75" customHeight="1">
      <c r="Q261" s="201"/>
    </row>
    <row r="262" spans="17:17" ht="12.75" customHeight="1">
      <c r="Q262" s="201"/>
    </row>
    <row r="263" spans="17:17" ht="12.75" customHeight="1">
      <c r="Q263" s="201"/>
    </row>
    <row r="264" spans="17:17" ht="12.75" customHeight="1">
      <c r="Q264" s="201"/>
    </row>
    <row r="265" spans="17:17" ht="12.75" customHeight="1">
      <c r="Q265" s="201"/>
    </row>
    <row r="266" spans="17:17" ht="12.75" customHeight="1">
      <c r="Q266" s="201"/>
    </row>
    <row r="267" spans="17:17" ht="12.75" customHeight="1">
      <c r="Q267" s="201"/>
    </row>
    <row r="268" spans="17:17" ht="12.75" customHeight="1">
      <c r="Q268" s="201"/>
    </row>
    <row r="269" spans="17:17" ht="12.75" customHeight="1">
      <c r="Q269" s="201"/>
    </row>
    <row r="270" spans="17:17" ht="12.75" customHeight="1">
      <c r="Q270" s="201"/>
    </row>
    <row r="271" spans="17:17" ht="12.75" customHeight="1">
      <c r="Q271" s="201"/>
    </row>
    <row r="272" spans="17:1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1">
    <mergeCell ref="C67:D67"/>
    <mergeCell ref="C56:E56"/>
    <mergeCell ref="C57:E57"/>
    <mergeCell ref="C58:E58"/>
    <mergeCell ref="C59:E59"/>
    <mergeCell ref="C60:E60"/>
    <mergeCell ref="B66:E66"/>
    <mergeCell ref="C62:E62"/>
    <mergeCell ref="C63:E63"/>
    <mergeCell ref="C64:E64"/>
    <mergeCell ref="C65:E65"/>
    <mergeCell ref="F70:O70"/>
    <mergeCell ref="F71:G71"/>
    <mergeCell ref="H71:I71"/>
    <mergeCell ref="J71:K71"/>
    <mergeCell ref="L71:M71"/>
    <mergeCell ref="N71:O71"/>
    <mergeCell ref="B35:B36"/>
    <mergeCell ref="C37:D37"/>
    <mergeCell ref="C38:D38"/>
    <mergeCell ref="C39:D39"/>
    <mergeCell ref="C61:E61"/>
    <mergeCell ref="C44:D44"/>
    <mergeCell ref="B51:E51"/>
    <mergeCell ref="B54:B55"/>
    <mergeCell ref="C54:C55"/>
    <mergeCell ref="C46:D46"/>
    <mergeCell ref="C24:D24"/>
    <mergeCell ref="B28:E28"/>
    <mergeCell ref="B29:P29"/>
    <mergeCell ref="B32:E32"/>
    <mergeCell ref="B33:B34"/>
    <mergeCell ref="C33:D34"/>
    <mergeCell ref="B10:B11"/>
    <mergeCell ref="C10:C11"/>
    <mergeCell ref="E10:E11"/>
    <mergeCell ref="F10:O10"/>
    <mergeCell ref="P10:P11"/>
    <mergeCell ref="N11:O11"/>
    <mergeCell ref="X10:Y10"/>
    <mergeCell ref="F11:G11"/>
    <mergeCell ref="H11:I11"/>
    <mergeCell ref="J11:K11"/>
    <mergeCell ref="L11:M11"/>
    <mergeCell ref="S11:V11"/>
    <mergeCell ref="P54:P55"/>
    <mergeCell ref="D55:E55"/>
    <mergeCell ref="Q13:Q14"/>
    <mergeCell ref="C15:E15"/>
    <mergeCell ref="C18:E18"/>
    <mergeCell ref="C40:D40"/>
    <mergeCell ref="C42:D42"/>
    <mergeCell ref="C43:D43"/>
    <mergeCell ref="C45:D45"/>
    <mergeCell ref="Q19:Q22"/>
    <mergeCell ref="C35:D36"/>
    <mergeCell ref="D54:E54"/>
    <mergeCell ref="B52:E52"/>
    <mergeCell ref="B53:E53"/>
    <mergeCell ref="B47:B48"/>
    <mergeCell ref="C47:D48"/>
  </mergeCells>
  <conditionalFormatting sqref="E73 C75:D75">
    <cfRule type="cellIs" dxfId="62" priority="6" operator="greaterThan">
      <formula>0</formula>
    </cfRule>
  </conditionalFormatting>
  <conditionalFormatting sqref="V13">
    <cfRule type="cellIs" dxfId="61" priority="7" operator="lessThan">
      <formula>$U$13</formula>
    </cfRule>
  </conditionalFormatting>
  <conditionalFormatting sqref="V14">
    <cfRule type="cellIs" dxfId="60" priority="8" operator="lessThan">
      <formula>$U$14</formula>
    </cfRule>
  </conditionalFormatting>
  <conditionalFormatting sqref="V16">
    <cfRule type="cellIs" dxfId="59" priority="9" operator="lessThan">
      <formula>$U$16</formula>
    </cfRule>
  </conditionalFormatting>
  <conditionalFormatting sqref="F49:O49">
    <cfRule type="cellIs" dxfId="58" priority="10" operator="lessThan">
      <formula>$F$41/2</formula>
    </cfRule>
  </conditionalFormatting>
  <conditionalFormatting sqref="P52">
    <cfRule type="cellIs" dxfId="57" priority="11" operator="lessThan">
      <formula>#REF!</formula>
    </cfRule>
  </conditionalFormatting>
  <conditionalFormatting sqref="P52">
    <cfRule type="cellIs" dxfId="56" priority="12" operator="greaterThan">
      <formula>#REF!</formula>
    </cfRule>
  </conditionalFormatting>
  <conditionalFormatting sqref="H71">
    <cfRule type="cellIs" dxfId="55" priority="17" operator="greaterThan">
      <formula>$H$71</formula>
    </cfRule>
  </conditionalFormatting>
  <conditionalFormatting sqref="N51:O51">
    <cfRule type="cellIs" dxfId="54" priority="34" operator="lessThan">
      <formula>#REF!</formula>
    </cfRule>
  </conditionalFormatting>
  <conditionalFormatting sqref="N51:O51">
    <cfRule type="cellIs" dxfId="53" priority="35" operator="greaterThan">
      <formula>#REF!</formula>
    </cfRule>
  </conditionalFormatting>
  <conditionalFormatting sqref="H50">
    <cfRule type="cellIs" dxfId="52" priority="36" operator="lessThan">
      <formula>$H$51</formula>
    </cfRule>
  </conditionalFormatting>
  <conditionalFormatting sqref="H50">
    <cfRule type="cellIs" dxfId="51" priority="37" operator="greaterThan">
      <formula>$H$51</formula>
    </cfRule>
  </conditionalFormatting>
  <conditionalFormatting sqref="I50">
    <cfRule type="cellIs" dxfId="50" priority="38" operator="lessThan">
      <formula>$I$51</formula>
    </cfRule>
  </conditionalFormatting>
  <conditionalFormatting sqref="I50">
    <cfRule type="cellIs" dxfId="49" priority="39" operator="greaterThan">
      <formula>$I$51</formula>
    </cfRule>
  </conditionalFormatting>
  <conditionalFormatting sqref="J50">
    <cfRule type="cellIs" dxfId="48" priority="40" operator="lessThan">
      <formula>$J$51</formula>
    </cfRule>
  </conditionalFormatting>
  <conditionalFormatting sqref="J50">
    <cfRule type="cellIs" dxfId="47" priority="41" operator="greaterThan">
      <formula>$J$51</formula>
    </cfRule>
  </conditionalFormatting>
  <conditionalFormatting sqref="K50">
    <cfRule type="cellIs" dxfId="46" priority="42" operator="lessThan">
      <formula>$K$51</formula>
    </cfRule>
  </conditionalFormatting>
  <conditionalFormatting sqref="K50">
    <cfRule type="cellIs" dxfId="45" priority="43" operator="greaterThan">
      <formula>$K$51</formula>
    </cfRule>
  </conditionalFormatting>
  <conditionalFormatting sqref="L50">
    <cfRule type="cellIs" dxfId="44" priority="44" operator="lessThan">
      <formula>$L$51</formula>
    </cfRule>
  </conditionalFormatting>
  <conditionalFormatting sqref="L50">
    <cfRule type="cellIs" dxfId="43" priority="45" operator="greaterThan">
      <formula>$L$51</formula>
    </cfRule>
  </conditionalFormatting>
  <conditionalFormatting sqref="M50">
    <cfRule type="cellIs" dxfId="42" priority="46" operator="lessThan">
      <formula>$M$51</formula>
    </cfRule>
  </conditionalFormatting>
  <conditionalFormatting sqref="M50">
    <cfRule type="cellIs" dxfId="41" priority="47" operator="greaterThan">
      <formula>$M$51</formula>
    </cfRule>
  </conditionalFormatting>
  <conditionalFormatting sqref="N50">
    <cfRule type="cellIs" dxfId="40" priority="48" operator="lessThan">
      <formula>$N$51</formula>
    </cfRule>
  </conditionalFormatting>
  <conditionalFormatting sqref="N50">
    <cfRule type="cellIs" dxfId="39" priority="49" operator="greaterThan">
      <formula>$N$51</formula>
    </cfRule>
  </conditionalFormatting>
  <conditionalFormatting sqref="O50">
    <cfRule type="cellIs" dxfId="38" priority="50" operator="lessThan">
      <formula>$O$51</formula>
    </cfRule>
  </conditionalFormatting>
  <conditionalFormatting sqref="O50">
    <cfRule type="cellIs" dxfId="37" priority="51" operator="greaterThan">
      <formula>$O$51</formula>
    </cfRule>
  </conditionalFormatting>
  <conditionalFormatting sqref="F53:G53">
    <cfRule type="cellIs" dxfId="36" priority="5" operator="notEqual">
      <formula>$F$71</formula>
    </cfRule>
  </conditionalFormatting>
  <conditionalFormatting sqref="H53:I53">
    <cfRule type="cellIs" dxfId="35" priority="4" operator="notEqual">
      <formula>$H$71</formula>
    </cfRule>
  </conditionalFormatting>
  <conditionalFormatting sqref="J53:K53">
    <cfRule type="cellIs" dxfId="34" priority="3" operator="notEqual">
      <formula>$J$71</formula>
    </cfRule>
  </conditionalFormatting>
  <conditionalFormatting sqref="L53:M53">
    <cfRule type="cellIs" dxfId="33" priority="2" operator="notEqual">
      <formula>$L$71</formula>
    </cfRule>
  </conditionalFormatting>
  <conditionalFormatting sqref="N53:O53">
    <cfRule type="cellIs" dxfId="32" priority="1" operator="notEqual">
      <formula>$N$71</formula>
    </cfRule>
  </conditionalFormatting>
  <dataValidations count="5">
    <dataValidation type="list" allowBlank="1" showErrorMessage="1" sqref="C30:C31">
      <formula1>$Y$12:$Y$20</formula1>
    </dataValidation>
    <dataValidation type="list" allowBlank="1" showErrorMessage="1" sqref="D31">
      <formula1>$Y$13:$Y$16</formula1>
    </dataValidation>
    <dataValidation type="list" allowBlank="1" showErrorMessage="1" sqref="D30">
      <formula1>$T$21:$T$23</formula1>
    </dataValidation>
    <dataValidation type="list" allowBlank="1" showErrorMessage="1" sqref="E33:E40 F52:O52 E42:E48">
      <formula1>$T$13:$T$16</formula1>
    </dataValidation>
    <dataValidation type="list" allowBlank="1" showErrorMessage="1" sqref="D13:D14">
      <formula1>$T$21:$T$24</formula1>
    </dataValidation>
  </dataValidations>
  <printOptions horizontalCentered="1"/>
  <pageMargins left="0" right="0" top="0" bottom="0" header="0" footer="0"/>
  <pageSetup paperSize="9" scale="46" fitToHeight="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0" customWidth="1"/>
    <col min="4" max="4" width="6.21875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904" t="s">
        <v>202</v>
      </c>
      <c r="C2" s="635"/>
      <c r="D2" s="151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162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2">
        <v>32</v>
      </c>
      <c r="R3" s="5" t="s">
        <v>163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1.75" customHeight="1">
      <c r="A5" s="5"/>
      <c r="B5" s="722" t="s">
        <v>4</v>
      </c>
      <c r="C5" s="748" t="s">
        <v>5</v>
      </c>
      <c r="D5" s="56"/>
      <c r="E5" s="750"/>
      <c r="F5" s="658" t="s">
        <v>6</v>
      </c>
      <c r="G5" s="580"/>
      <c r="H5" s="580"/>
      <c r="I5" s="580"/>
      <c r="J5" s="580"/>
      <c r="K5" s="581"/>
      <c r="L5" s="760" t="s">
        <v>164</v>
      </c>
      <c r="M5" s="752" t="s">
        <v>165</v>
      </c>
      <c r="N5" s="7"/>
      <c r="O5" s="7"/>
      <c r="P5" s="7"/>
      <c r="Q5" s="767" t="s">
        <v>166</v>
      </c>
      <c r="R5" s="5" t="s">
        <v>167</v>
      </c>
      <c r="S5" s="5"/>
      <c r="T5" s="5"/>
      <c r="U5" s="5"/>
      <c r="V5" s="5"/>
      <c r="W5" s="5"/>
      <c r="X5" s="5"/>
      <c r="Y5" s="5"/>
      <c r="Z5" s="5"/>
    </row>
    <row r="6" spans="1:26" ht="28.5" customHeight="1">
      <c r="A6" s="5"/>
      <c r="B6" s="619"/>
      <c r="C6" s="749"/>
      <c r="D6" s="153"/>
      <c r="E6" s="768"/>
      <c r="F6" s="658" t="s">
        <v>8</v>
      </c>
      <c r="G6" s="581"/>
      <c r="H6" s="658" t="s">
        <v>9</v>
      </c>
      <c r="I6" s="581"/>
      <c r="J6" s="658" t="s">
        <v>10</v>
      </c>
      <c r="K6" s="581"/>
      <c r="L6" s="619"/>
      <c r="M6" s="619"/>
      <c r="N6" s="7"/>
      <c r="O6" s="7"/>
      <c r="P6" s="7"/>
      <c r="Q6" s="619"/>
      <c r="R6" s="5"/>
      <c r="S6" s="647" t="s">
        <v>46</v>
      </c>
      <c r="T6" s="580"/>
      <c r="U6" s="580"/>
      <c r="V6" s="581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54"/>
      <c r="E7" s="155"/>
      <c r="F7" s="84">
        <v>1</v>
      </c>
      <c r="G7" s="84">
        <v>1</v>
      </c>
      <c r="H7" s="84">
        <v>2</v>
      </c>
      <c r="I7" s="84">
        <v>2</v>
      </c>
      <c r="J7" s="84">
        <v>2</v>
      </c>
      <c r="K7" s="84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83" t="s">
        <v>141</v>
      </c>
      <c r="E8" s="155"/>
      <c r="F8" s="84">
        <v>2</v>
      </c>
      <c r="G8" s="84">
        <v>2</v>
      </c>
      <c r="H8" s="84">
        <v>2</v>
      </c>
      <c r="I8" s="84">
        <v>2</v>
      </c>
      <c r="J8" s="84"/>
      <c r="K8" s="84"/>
      <c r="L8" s="21">
        <f t="shared" si="0"/>
        <v>4</v>
      </c>
      <c r="M8" s="21">
        <f t="shared" si="1"/>
        <v>128</v>
      </c>
      <c r="N8" s="156" t="s">
        <v>168</v>
      </c>
      <c r="O8" s="23"/>
      <c r="P8" s="23"/>
      <c r="Q8" s="50">
        <v>130</v>
      </c>
      <c r="S8" s="157" t="s">
        <v>169</v>
      </c>
      <c r="T8" s="158" t="s">
        <v>170</v>
      </c>
      <c r="U8" s="18">
        <v>200</v>
      </c>
      <c r="V8" s="18">
        <f>SUMIF($E$22:$E$30,$T8,$M$22:$M$30)+SUMIF($E$32,$T8,$M$32)</f>
        <v>640</v>
      </c>
    </row>
    <row r="9" spans="1:26" ht="12.75" customHeight="1">
      <c r="B9" s="25">
        <v>3</v>
      </c>
      <c r="C9" s="58" t="s">
        <v>26</v>
      </c>
      <c r="D9" s="154"/>
      <c r="E9" s="155"/>
      <c r="F9" s="84">
        <v>1</v>
      </c>
      <c r="G9" s="84">
        <v>1</v>
      </c>
      <c r="H9" s="84">
        <v>1</v>
      </c>
      <c r="I9" s="84">
        <v>1</v>
      </c>
      <c r="J9" s="84"/>
      <c r="K9" s="84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8" t="s">
        <v>203</v>
      </c>
      <c r="U9" s="18">
        <v>700</v>
      </c>
      <c r="V9" s="18">
        <f>SUMIF($E$22:$E$30,$T9,$M$22:$M$30)+SUMIF($E$32,$T9,$M$32)</f>
        <v>960</v>
      </c>
    </row>
    <row r="10" spans="1:26" ht="12.75" customHeight="1">
      <c r="B10" s="25">
        <v>4</v>
      </c>
      <c r="C10" s="58" t="s">
        <v>29</v>
      </c>
      <c r="D10" s="154"/>
      <c r="E10" s="155"/>
      <c r="F10" s="84">
        <v>1</v>
      </c>
      <c r="G10" s="84">
        <v>1</v>
      </c>
      <c r="H10" s="84"/>
      <c r="I10" s="84"/>
      <c r="J10" s="84"/>
      <c r="K10" s="84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8"/>
      <c r="U10" s="18"/>
      <c r="V10" s="18">
        <f>SUMIF($E$22:$E$28,$T10,$M$22:$M$28)+SUMIF($E$30:$E$32,$T10,$M$30:$M$32)</f>
        <v>0</v>
      </c>
    </row>
    <row r="11" spans="1:26" ht="12.75" customHeight="1">
      <c r="B11" s="25">
        <v>5</v>
      </c>
      <c r="C11" s="58" t="s">
        <v>32</v>
      </c>
      <c r="D11" s="154"/>
      <c r="E11" s="155"/>
      <c r="F11" s="84">
        <v>1</v>
      </c>
      <c r="G11" s="84">
        <v>1</v>
      </c>
      <c r="H11" s="84">
        <v>1</v>
      </c>
      <c r="I11" s="84">
        <v>1</v>
      </c>
      <c r="J11" s="84"/>
      <c r="K11" s="84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9" t="s">
        <v>146</v>
      </c>
      <c r="T11" s="160"/>
      <c r="U11" s="18"/>
      <c r="V11" s="18">
        <f>SUMIF($E$22:$E$28,$T11,$M$22:$M$28)+SUMIF($E$30:$E$32,$T11,$M$30:$M$32)</f>
        <v>0</v>
      </c>
    </row>
    <row r="12" spans="1:26" ht="12.75" customHeight="1">
      <c r="B12" s="25">
        <v>6</v>
      </c>
      <c r="C12" s="58" t="s">
        <v>31</v>
      </c>
      <c r="D12" s="154"/>
      <c r="E12" s="155"/>
      <c r="F12" s="84">
        <v>1</v>
      </c>
      <c r="G12" s="84">
        <v>1</v>
      </c>
      <c r="H12" s="84"/>
      <c r="I12" s="84"/>
      <c r="J12" s="84"/>
      <c r="K12" s="84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54"/>
      <c r="E13" s="155"/>
      <c r="F13" s="84">
        <v>1</v>
      </c>
      <c r="G13" s="84">
        <v>1</v>
      </c>
      <c r="H13" s="84"/>
      <c r="I13" s="84"/>
      <c r="J13" s="84"/>
      <c r="K13" s="84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54"/>
      <c r="E14" s="155"/>
      <c r="F14" s="84">
        <v>1</v>
      </c>
      <c r="G14" s="84">
        <v>1</v>
      </c>
      <c r="H14" s="84"/>
      <c r="I14" s="84"/>
      <c r="J14" s="84"/>
      <c r="K14" s="84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54"/>
      <c r="E15" s="155"/>
      <c r="F15" s="84">
        <v>1</v>
      </c>
      <c r="G15" s="84">
        <v>1</v>
      </c>
      <c r="H15" s="84"/>
      <c r="I15" s="84"/>
      <c r="J15" s="84"/>
      <c r="K15" s="84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54"/>
      <c r="E16" s="155"/>
      <c r="F16" s="84">
        <v>2</v>
      </c>
      <c r="G16" s="84">
        <v>2</v>
      </c>
      <c r="H16" s="84">
        <v>1</v>
      </c>
      <c r="I16" s="84">
        <v>1</v>
      </c>
      <c r="J16" s="84">
        <v>1</v>
      </c>
      <c r="K16" s="84">
        <v>1</v>
      </c>
      <c r="L16" s="21">
        <f t="shared" si="0"/>
        <v>4</v>
      </c>
      <c r="M16" s="21">
        <f t="shared" si="1"/>
        <v>128</v>
      </c>
      <c r="N16" s="156" t="s">
        <v>168</v>
      </c>
      <c r="O16" s="23"/>
      <c r="P16" s="23"/>
      <c r="Q16" s="55">
        <v>130</v>
      </c>
      <c r="T16" s="15" t="s">
        <v>142</v>
      </c>
    </row>
    <row r="17" spans="1:24" ht="12.75" customHeight="1">
      <c r="B17" s="25">
        <v>11</v>
      </c>
      <c r="C17" s="58" t="s">
        <v>40</v>
      </c>
      <c r="D17" s="154"/>
      <c r="E17" s="155"/>
      <c r="F17" s="84"/>
      <c r="G17" s="84"/>
      <c r="H17" s="84">
        <v>1</v>
      </c>
      <c r="I17" s="84">
        <v>1</v>
      </c>
      <c r="J17" s="84"/>
      <c r="K17" s="84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141</v>
      </c>
    </row>
    <row r="18" spans="1:24" ht="12.75" customHeight="1">
      <c r="B18" s="25">
        <v>12</v>
      </c>
      <c r="C18" s="58" t="s">
        <v>72</v>
      </c>
      <c r="D18" s="154"/>
      <c r="E18" s="155"/>
      <c r="F18" s="84">
        <v>3</v>
      </c>
      <c r="G18" s="84">
        <v>3</v>
      </c>
      <c r="H18" s="84">
        <v>3</v>
      </c>
      <c r="I18" s="84">
        <v>3</v>
      </c>
      <c r="J18" s="84">
        <v>3</v>
      </c>
      <c r="K18" s="84">
        <v>3</v>
      </c>
      <c r="L18" s="21">
        <f t="shared" si="0"/>
        <v>9</v>
      </c>
      <c r="M18" s="21">
        <f t="shared" si="1"/>
        <v>288</v>
      </c>
      <c r="N18" s="156" t="s">
        <v>168</v>
      </c>
      <c r="O18" s="23"/>
      <c r="P18" s="23"/>
      <c r="Q18" s="55">
        <v>290</v>
      </c>
      <c r="T18" s="15" t="s">
        <v>143</v>
      </c>
    </row>
    <row r="19" spans="1:24" ht="12.75" customHeight="1">
      <c r="B19" s="25">
        <v>13</v>
      </c>
      <c r="C19" s="58" t="s">
        <v>73</v>
      </c>
      <c r="D19" s="154"/>
      <c r="E19" s="155"/>
      <c r="F19" s="84">
        <v>1</v>
      </c>
      <c r="G19" s="84">
        <v>1</v>
      </c>
      <c r="H19" s="84"/>
      <c r="I19" s="84"/>
      <c r="J19" s="84"/>
      <c r="K19" s="84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204</v>
      </c>
      <c r="D20" s="154"/>
      <c r="E20" s="154"/>
      <c r="F20" s="84">
        <v>1</v>
      </c>
      <c r="G20" s="84">
        <v>1</v>
      </c>
      <c r="H20" s="84">
        <v>1</v>
      </c>
      <c r="I20" s="84">
        <v>1</v>
      </c>
      <c r="J20" s="84">
        <v>1</v>
      </c>
      <c r="K20" s="84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900" t="s">
        <v>172</v>
      </c>
      <c r="C21" s="580"/>
      <c r="D21" s="580"/>
      <c r="E21" s="581"/>
      <c r="F21" s="161">
        <f t="shared" ref="F21:L21" si="2">SUM(F7:F20)</f>
        <v>17</v>
      </c>
      <c r="G21" s="161">
        <f t="shared" si="2"/>
        <v>17</v>
      </c>
      <c r="H21" s="161">
        <f t="shared" si="2"/>
        <v>12</v>
      </c>
      <c r="I21" s="161">
        <f t="shared" si="2"/>
        <v>12</v>
      </c>
      <c r="J21" s="161">
        <f t="shared" si="2"/>
        <v>7</v>
      </c>
      <c r="K21" s="161">
        <f t="shared" si="2"/>
        <v>7</v>
      </c>
      <c r="L21" s="78">
        <f t="shared" si="2"/>
        <v>36</v>
      </c>
      <c r="M21" s="78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901" t="s">
        <v>154</v>
      </c>
      <c r="D22" s="581"/>
      <c r="E22" s="91" t="s">
        <v>170</v>
      </c>
      <c r="F22" s="116"/>
      <c r="G22" s="116"/>
      <c r="H22" s="116"/>
      <c r="I22" s="116"/>
      <c r="J22" s="116">
        <v>1</v>
      </c>
      <c r="K22" s="116">
        <v>1</v>
      </c>
      <c r="L22" s="95">
        <f>SUM(F22:K22)/2</f>
        <v>1</v>
      </c>
      <c r="M22" s="21">
        <f t="shared" si="1"/>
        <v>32</v>
      </c>
      <c r="N22" s="906">
        <f>SUM(M22:M30)</f>
        <v>640</v>
      </c>
      <c r="O22" s="769">
        <f>N22+N32</f>
        <v>1600</v>
      </c>
      <c r="P22" s="23"/>
      <c r="S22" s="15" t="s">
        <v>170</v>
      </c>
      <c r="T22" s="908" t="s">
        <v>205</v>
      </c>
      <c r="U22" s="635"/>
      <c r="V22" s="635"/>
      <c r="W22" s="635"/>
      <c r="X22" s="635"/>
    </row>
    <row r="23" spans="1:24" ht="12.75" customHeight="1">
      <c r="B23" s="10">
        <v>16</v>
      </c>
      <c r="C23" s="901" t="s">
        <v>175</v>
      </c>
      <c r="D23" s="581"/>
      <c r="E23" s="91" t="s">
        <v>170</v>
      </c>
      <c r="F23" s="116">
        <v>1</v>
      </c>
      <c r="G23" s="116">
        <v>1</v>
      </c>
      <c r="H23" s="116"/>
      <c r="I23" s="116"/>
      <c r="J23" s="116"/>
      <c r="K23" s="116"/>
      <c r="L23" s="95">
        <f>SUM(F23:K23)/2</f>
        <v>1</v>
      </c>
      <c r="M23" s="21">
        <f t="shared" si="1"/>
        <v>32</v>
      </c>
      <c r="N23" s="907"/>
      <c r="O23" s="650"/>
      <c r="P23" s="23"/>
      <c r="S23" s="15"/>
      <c r="T23" s="635"/>
      <c r="U23" s="635"/>
      <c r="V23" s="635"/>
      <c r="W23" s="635"/>
      <c r="X23" s="635"/>
    </row>
    <row r="24" spans="1:24" ht="12.75" customHeight="1">
      <c r="B24" s="10">
        <v>17</v>
      </c>
      <c r="C24" s="764" t="s">
        <v>83</v>
      </c>
      <c r="D24" s="581"/>
      <c r="E24" s="91" t="s">
        <v>170</v>
      </c>
      <c r="F24" s="116"/>
      <c r="G24" s="116"/>
      <c r="H24" s="116"/>
      <c r="I24" s="116"/>
      <c r="J24" s="116">
        <v>2</v>
      </c>
      <c r="K24" s="116">
        <v>2</v>
      </c>
      <c r="L24" s="95">
        <f>SUM(F24:K24)/2</f>
        <v>2</v>
      </c>
      <c r="M24" s="21">
        <f t="shared" si="1"/>
        <v>64</v>
      </c>
      <c r="N24" s="907"/>
      <c r="O24" s="650"/>
      <c r="P24" s="23"/>
      <c r="S24" s="5"/>
      <c r="T24" s="635"/>
      <c r="U24" s="635"/>
      <c r="V24" s="635"/>
      <c r="W24" s="635"/>
      <c r="X24" s="635"/>
    </row>
    <row r="25" spans="1:24" ht="12.75" customHeight="1">
      <c r="B25" s="902">
        <v>18</v>
      </c>
      <c r="C25" s="903" t="s">
        <v>206</v>
      </c>
      <c r="D25" s="727"/>
      <c r="E25" s="77" t="s">
        <v>170</v>
      </c>
      <c r="F25" s="98">
        <v>1</v>
      </c>
      <c r="G25" s="98">
        <v>1</v>
      </c>
      <c r="H25" s="98">
        <v>1</v>
      </c>
      <c r="I25" s="98">
        <v>1</v>
      </c>
      <c r="J25" s="98"/>
      <c r="K25" s="98"/>
      <c r="L25" s="756">
        <f>SUM(F25:K26)/2</f>
        <v>5</v>
      </c>
      <c r="M25" s="756">
        <f t="shared" si="1"/>
        <v>160</v>
      </c>
      <c r="N25" s="907"/>
      <c r="O25" s="650"/>
      <c r="P25" s="23"/>
      <c r="S25" s="15" t="s">
        <v>203</v>
      </c>
      <c r="T25" s="99" t="s">
        <v>207</v>
      </c>
    </row>
    <row r="26" spans="1:24" ht="12.75" customHeight="1">
      <c r="B26" s="619"/>
      <c r="C26" s="725"/>
      <c r="D26" s="728"/>
      <c r="E26" s="77" t="s">
        <v>203</v>
      </c>
      <c r="F26" s="98"/>
      <c r="G26" s="98"/>
      <c r="H26" s="98">
        <v>1</v>
      </c>
      <c r="I26" s="98">
        <v>1</v>
      </c>
      <c r="J26" s="98">
        <v>2</v>
      </c>
      <c r="K26" s="98">
        <v>2</v>
      </c>
      <c r="L26" s="619"/>
      <c r="M26" s="619"/>
      <c r="N26" s="907"/>
      <c r="O26" s="650"/>
      <c r="P26" s="23"/>
    </row>
    <row r="27" spans="1:24" ht="12.75" customHeight="1">
      <c r="B27" s="618">
        <v>19</v>
      </c>
      <c r="C27" s="654" t="s">
        <v>208</v>
      </c>
      <c r="D27" s="727"/>
      <c r="E27" s="77" t="s">
        <v>170</v>
      </c>
      <c r="F27" s="98"/>
      <c r="G27" s="133"/>
      <c r="H27" s="133">
        <v>1</v>
      </c>
      <c r="I27" s="133">
        <v>1</v>
      </c>
      <c r="J27" s="133"/>
      <c r="K27" s="98"/>
      <c r="L27" s="756">
        <f>SUM(F27:K28)/2</f>
        <v>3</v>
      </c>
      <c r="M27" s="756">
        <f>L27*$Q$3</f>
        <v>96</v>
      </c>
      <c r="N27" s="907"/>
      <c r="O27" s="650"/>
      <c r="P27" s="23"/>
    </row>
    <row r="28" spans="1:24" ht="12.75" customHeight="1">
      <c r="B28" s="619"/>
      <c r="C28" s="725"/>
      <c r="D28" s="728"/>
      <c r="E28" s="77" t="s">
        <v>203</v>
      </c>
      <c r="F28" s="177"/>
      <c r="G28" s="178"/>
      <c r="H28" s="178">
        <v>1</v>
      </c>
      <c r="I28" s="178">
        <v>1</v>
      </c>
      <c r="J28" s="178">
        <v>1</v>
      </c>
      <c r="K28" s="177">
        <v>1</v>
      </c>
      <c r="L28" s="619"/>
      <c r="M28" s="619"/>
      <c r="N28" s="907"/>
      <c r="O28" s="650"/>
      <c r="P28" s="23"/>
    </row>
    <row r="29" spans="1:24" ht="12.75" customHeight="1">
      <c r="B29" s="618">
        <v>20</v>
      </c>
      <c r="C29" s="654" t="s">
        <v>209</v>
      </c>
      <c r="D29" s="727"/>
      <c r="E29" s="77" t="s">
        <v>170</v>
      </c>
      <c r="F29" s="177">
        <v>1</v>
      </c>
      <c r="G29" s="178"/>
      <c r="H29" s="178"/>
      <c r="I29" s="178"/>
      <c r="J29" s="178"/>
      <c r="K29" s="177"/>
      <c r="L29" s="756">
        <f>SUM(F29:K30)/2</f>
        <v>8</v>
      </c>
      <c r="M29" s="756">
        <f>L29*$Q$3</f>
        <v>256</v>
      </c>
      <c r="N29" s="907"/>
      <c r="O29" s="650"/>
      <c r="P29" s="23"/>
    </row>
    <row r="30" spans="1:24" ht="12.75" customHeight="1">
      <c r="A30" s="5"/>
      <c r="B30" s="619"/>
      <c r="C30" s="725"/>
      <c r="D30" s="728"/>
      <c r="E30" s="77" t="s">
        <v>203</v>
      </c>
      <c r="F30" s="177">
        <v>2</v>
      </c>
      <c r="G30" s="178">
        <v>3</v>
      </c>
      <c r="H30" s="178">
        <v>3</v>
      </c>
      <c r="I30" s="178">
        <v>3</v>
      </c>
      <c r="J30" s="178">
        <v>2</v>
      </c>
      <c r="K30" s="177">
        <v>2</v>
      </c>
      <c r="L30" s="619"/>
      <c r="M30" s="619"/>
      <c r="N30" s="749"/>
      <c r="O30" s="650"/>
      <c r="P30" s="23"/>
      <c r="Q30" s="156" t="s">
        <v>180</v>
      </c>
      <c r="R30" s="5"/>
      <c r="S30" s="5"/>
      <c r="T30" s="5"/>
      <c r="U30" s="5"/>
      <c r="V30" s="5"/>
    </row>
    <row r="31" spans="1:24" ht="12.75" customHeight="1">
      <c r="A31" s="5"/>
      <c r="B31" s="905" t="s">
        <v>91</v>
      </c>
      <c r="C31" s="580"/>
      <c r="D31" s="730"/>
      <c r="E31" s="164"/>
      <c r="F31" s="107">
        <f t="shared" ref="F31:K31" si="3">SUM(F22:F30)</f>
        <v>5</v>
      </c>
      <c r="G31" s="107">
        <f t="shared" si="3"/>
        <v>5</v>
      </c>
      <c r="H31" s="107">
        <f t="shared" si="3"/>
        <v>7</v>
      </c>
      <c r="I31" s="107">
        <f t="shared" si="3"/>
        <v>7</v>
      </c>
      <c r="J31" s="107">
        <f t="shared" si="3"/>
        <v>8</v>
      </c>
      <c r="K31" s="107">
        <f t="shared" si="3"/>
        <v>8</v>
      </c>
      <c r="L31" s="107">
        <f>SUM(F31:K31)</f>
        <v>40</v>
      </c>
      <c r="M31" s="165">
        <f>L31*$Q$3</f>
        <v>1280</v>
      </c>
      <c r="N31" s="5"/>
      <c r="O31" s="650"/>
      <c r="P31" s="23"/>
      <c r="R31" s="5"/>
      <c r="S31" s="5"/>
      <c r="T31" s="5"/>
      <c r="U31" s="5"/>
      <c r="V31" s="5"/>
    </row>
    <row r="32" spans="1:24" ht="12.75" customHeight="1">
      <c r="B32" s="166">
        <v>23</v>
      </c>
      <c r="C32" s="721" t="s">
        <v>173</v>
      </c>
      <c r="D32" s="581"/>
      <c r="E32" s="77" t="s">
        <v>203</v>
      </c>
      <c r="F32" s="98">
        <v>5</v>
      </c>
      <c r="G32" s="98">
        <v>5</v>
      </c>
      <c r="H32" s="98">
        <v>10</v>
      </c>
      <c r="I32" s="93">
        <v>10</v>
      </c>
      <c r="J32" s="98">
        <v>15</v>
      </c>
      <c r="K32" s="98">
        <v>15</v>
      </c>
      <c r="L32" s="95">
        <f>SUM(F32:K32)/2</f>
        <v>30</v>
      </c>
      <c r="M32" s="21">
        <f>L32*$Q$3</f>
        <v>960</v>
      </c>
      <c r="N32" s="179">
        <f>M32</f>
        <v>960</v>
      </c>
      <c r="O32" s="619"/>
      <c r="P32" s="23"/>
    </row>
    <row r="33" spans="1:22" ht="12.75" customHeight="1">
      <c r="A33" s="5"/>
      <c r="B33" s="771" t="s">
        <v>99</v>
      </c>
      <c r="C33" s="580"/>
      <c r="D33" s="580"/>
      <c r="E33" s="581"/>
      <c r="F33" s="122">
        <f t="shared" ref="F33:K33" si="4">SUM(F32)</f>
        <v>5</v>
      </c>
      <c r="G33" s="122">
        <f t="shared" si="4"/>
        <v>5</v>
      </c>
      <c r="H33" s="122">
        <f t="shared" si="4"/>
        <v>10</v>
      </c>
      <c r="I33" s="122">
        <f t="shared" si="4"/>
        <v>10</v>
      </c>
      <c r="J33" s="122">
        <f t="shared" si="4"/>
        <v>15</v>
      </c>
      <c r="K33" s="122">
        <f t="shared" si="4"/>
        <v>15</v>
      </c>
      <c r="L33" s="107">
        <f>SUM(F33:K33)</f>
        <v>60</v>
      </c>
      <c r="M33" s="165">
        <f>L33*$Q$3</f>
        <v>1920</v>
      </c>
      <c r="O33" s="23"/>
      <c r="P33" s="23"/>
      <c r="R33" s="5"/>
      <c r="S33" s="5"/>
      <c r="T33" s="5"/>
      <c r="U33" s="5"/>
      <c r="V33" s="5"/>
    </row>
    <row r="34" spans="1:22" ht="12.75" customHeight="1">
      <c r="A34" s="5"/>
      <c r="B34" s="763" t="s">
        <v>181</v>
      </c>
      <c r="C34" s="580"/>
      <c r="D34" s="580"/>
      <c r="E34" s="581"/>
      <c r="F34" s="171">
        <f t="shared" ref="F34:K34" si="5">F31+F33</f>
        <v>10</v>
      </c>
      <c r="G34" s="171">
        <f t="shared" si="5"/>
        <v>10</v>
      </c>
      <c r="H34" s="171">
        <f t="shared" si="5"/>
        <v>17</v>
      </c>
      <c r="I34" s="171">
        <f t="shared" si="5"/>
        <v>17</v>
      </c>
      <c r="J34" s="171">
        <f t="shared" si="5"/>
        <v>23</v>
      </c>
      <c r="K34" s="171">
        <f t="shared" si="5"/>
        <v>23</v>
      </c>
      <c r="L34" s="172">
        <f>SUM(F34:K34)</f>
        <v>100</v>
      </c>
      <c r="M34" s="173">
        <f>L34*$Q$3</f>
        <v>3200</v>
      </c>
      <c r="O34" s="23"/>
      <c r="P34" s="23"/>
      <c r="R34" s="5"/>
      <c r="S34" s="5"/>
      <c r="T34" s="5"/>
      <c r="U34" s="5"/>
      <c r="V34" s="5"/>
    </row>
    <row r="35" spans="1:22" ht="12.75" customHeight="1">
      <c r="B35" s="736" t="s">
        <v>114</v>
      </c>
      <c r="C35" s="580"/>
      <c r="D35" s="580"/>
      <c r="E35" s="581"/>
      <c r="F35" s="136"/>
      <c r="G35" s="8"/>
      <c r="H35" s="8"/>
      <c r="I35" s="8"/>
      <c r="J35" s="8"/>
      <c r="K35" s="8" t="s">
        <v>203</v>
      </c>
      <c r="L35" s="18">
        <f>COUNTA(F35:K35)</f>
        <v>1</v>
      </c>
      <c r="M35" s="18">
        <f>COUNTA(T9:T11)</f>
        <v>1</v>
      </c>
      <c r="O35" s="23"/>
      <c r="P35" s="5"/>
    </row>
    <row r="36" spans="1:22" ht="12.75" customHeight="1">
      <c r="B36" s="762" t="s">
        <v>182</v>
      </c>
      <c r="C36" s="580"/>
      <c r="D36" s="580"/>
      <c r="E36" s="581"/>
      <c r="F36" s="142">
        <f t="shared" ref="F36:K36" si="6">F21+F34</f>
        <v>27</v>
      </c>
      <c r="G36" s="142">
        <f t="shared" si="6"/>
        <v>27</v>
      </c>
      <c r="H36" s="142">
        <f t="shared" si="6"/>
        <v>29</v>
      </c>
      <c r="I36" s="142">
        <f t="shared" si="6"/>
        <v>29</v>
      </c>
      <c r="J36" s="142">
        <f t="shared" si="6"/>
        <v>30</v>
      </c>
      <c r="K36" s="142">
        <f t="shared" si="6"/>
        <v>30</v>
      </c>
      <c r="L36" s="142">
        <f>SUM(F36:K36)</f>
        <v>172</v>
      </c>
      <c r="M36" s="39">
        <f>L34*$Q$3</f>
        <v>3200</v>
      </c>
      <c r="O36" s="23"/>
      <c r="P36" s="23"/>
    </row>
    <row r="37" spans="1:22" ht="12.75" customHeight="1">
      <c r="B37" s="25">
        <v>1</v>
      </c>
      <c r="C37" s="761" t="s">
        <v>183</v>
      </c>
      <c r="D37" s="580"/>
      <c r="E37" s="581"/>
      <c r="F37" s="146">
        <v>0.5</v>
      </c>
      <c r="G37" s="146"/>
      <c r="H37" s="146">
        <v>0.5</v>
      </c>
      <c r="I37" s="146"/>
      <c r="J37" s="146">
        <v>0.5</v>
      </c>
      <c r="K37" s="146"/>
      <c r="L37" s="757" t="s">
        <v>138</v>
      </c>
      <c r="M37" s="581"/>
      <c r="O37" s="23"/>
      <c r="P37" s="23"/>
    </row>
    <row r="38" spans="1:22" ht="12.75" customHeight="1">
      <c r="B38" s="25">
        <v>2</v>
      </c>
      <c r="C38" s="761" t="s">
        <v>129</v>
      </c>
      <c r="D38" s="580"/>
      <c r="E38" s="581"/>
      <c r="F38" s="146"/>
      <c r="G38" s="146"/>
      <c r="H38" s="146"/>
      <c r="I38" s="146"/>
      <c r="J38" s="146"/>
      <c r="K38" s="146"/>
      <c r="L38" s="757" t="s">
        <v>138</v>
      </c>
      <c r="M38" s="581"/>
      <c r="N38" s="5"/>
      <c r="O38" s="5"/>
      <c r="P38" s="5"/>
    </row>
    <row r="39" spans="1:22" ht="12.75" customHeight="1">
      <c r="B39" s="25">
        <v>3</v>
      </c>
      <c r="C39" s="721" t="s">
        <v>184</v>
      </c>
      <c r="D39" s="580"/>
      <c r="E39" s="581"/>
      <c r="F39" s="146">
        <v>2</v>
      </c>
      <c r="G39" s="146">
        <v>2</v>
      </c>
      <c r="H39" s="146">
        <v>2</v>
      </c>
      <c r="I39" s="146">
        <v>2</v>
      </c>
      <c r="J39" s="146">
        <v>2</v>
      </c>
      <c r="K39" s="146">
        <v>2</v>
      </c>
      <c r="L39" s="757" t="s">
        <v>138</v>
      </c>
      <c r="M39" s="581"/>
      <c r="N39" s="5"/>
      <c r="O39" s="5"/>
      <c r="P39" s="5"/>
    </row>
    <row r="40" spans="1:22" ht="12.75" customHeight="1">
      <c r="B40" s="715" t="s">
        <v>130</v>
      </c>
      <c r="C40" s="580"/>
      <c r="D40" s="580"/>
      <c r="E40" s="581"/>
      <c r="F40" s="142">
        <f t="shared" ref="F40:K40" si="7">F36+SUM(F37:G39)/2</f>
        <v>29.25</v>
      </c>
      <c r="G40" s="142">
        <f t="shared" si="7"/>
        <v>29.25</v>
      </c>
      <c r="H40" s="142">
        <f t="shared" si="7"/>
        <v>31.25</v>
      </c>
      <c r="I40" s="142">
        <f t="shared" si="7"/>
        <v>31.25</v>
      </c>
      <c r="J40" s="142">
        <f t="shared" si="7"/>
        <v>32.25</v>
      </c>
      <c r="K40" s="142">
        <f t="shared" si="7"/>
        <v>31</v>
      </c>
      <c r="L40" s="142">
        <f>SUM(F40:K40)</f>
        <v>184.25</v>
      </c>
      <c r="M40" s="42"/>
      <c r="N40" s="5"/>
      <c r="O40" s="5"/>
      <c r="P40" s="5"/>
    </row>
    <row r="41" spans="1:22" ht="12.75" customHeight="1">
      <c r="B41" s="66"/>
      <c r="C41" s="68"/>
      <c r="D41" s="68"/>
      <c r="E41" s="68"/>
      <c r="F41" s="69"/>
      <c r="G41" s="69"/>
      <c r="H41" s="69"/>
      <c r="I41" s="69"/>
      <c r="J41" s="69"/>
      <c r="K41" s="69"/>
      <c r="L41" s="69"/>
      <c r="N41" s="5"/>
      <c r="O41" s="5"/>
      <c r="P41" s="5"/>
    </row>
    <row r="42" spans="1:22" ht="12.75" customHeight="1">
      <c r="B42" s="66"/>
      <c r="C42" s="42" t="s">
        <v>77</v>
      </c>
      <c r="D42" s="42"/>
      <c r="E42" s="42"/>
      <c r="F42" s="42"/>
      <c r="G42" s="42"/>
      <c r="H42" s="42"/>
      <c r="I42" s="42"/>
      <c r="J42" s="42"/>
      <c r="K42" s="42"/>
      <c r="L42" s="42"/>
      <c r="N42" s="5"/>
      <c r="O42" s="5"/>
      <c r="P42" s="5"/>
    </row>
    <row r="43" spans="1:22" ht="12.75" customHeight="1">
      <c r="C43" t="s">
        <v>135</v>
      </c>
      <c r="N43" s="5"/>
      <c r="O43" s="5"/>
      <c r="P43" s="5"/>
    </row>
    <row r="44" spans="1:22" ht="12.75" customHeight="1">
      <c r="F44" s="647" t="s">
        <v>78</v>
      </c>
      <c r="G44" s="580"/>
      <c r="H44" s="580"/>
      <c r="I44" s="580"/>
      <c r="J44" s="580"/>
      <c r="K44" s="581"/>
      <c r="N44" s="5"/>
      <c r="O44" s="5"/>
      <c r="P44" s="5"/>
    </row>
    <row r="45" spans="1:22" ht="12.75" customHeight="1">
      <c r="E45" s="5"/>
      <c r="F45" s="713">
        <v>27</v>
      </c>
      <c r="G45" s="581"/>
      <c r="H45" s="713">
        <v>29</v>
      </c>
      <c r="I45" s="581"/>
      <c r="J45" s="713">
        <v>30</v>
      </c>
      <c r="K45" s="581"/>
    </row>
    <row r="46" spans="1:22" ht="12.75" customHeight="1">
      <c r="C46" s="15"/>
      <c r="D46" s="15"/>
      <c r="E46" s="5"/>
      <c r="F46" s="23"/>
      <c r="G46" s="23"/>
      <c r="H46" s="23"/>
      <c r="I46" s="23"/>
      <c r="J46" s="23"/>
      <c r="K46" s="23"/>
    </row>
    <row r="47" spans="1:22" ht="12.75" customHeight="1">
      <c r="C47" s="15" t="s">
        <v>79</v>
      </c>
      <c r="D47" s="15"/>
      <c r="E47" s="5"/>
      <c r="F47" s="23"/>
      <c r="G47" s="23"/>
      <c r="H47" s="23"/>
      <c r="I47" s="23"/>
      <c r="J47" s="23"/>
      <c r="K47" s="23"/>
    </row>
    <row r="48" spans="1:22" ht="12.75" customHeight="1">
      <c r="C48" s="5" t="s">
        <v>80</v>
      </c>
      <c r="D48" s="5"/>
      <c r="E48" s="5"/>
    </row>
    <row r="49" spans="3:16" ht="12.75" customHeight="1">
      <c r="C49" s="5" t="s">
        <v>81</v>
      </c>
      <c r="D49" s="5"/>
      <c r="E49" s="5"/>
    </row>
    <row r="50" spans="3:16" ht="12.75" customHeight="1">
      <c r="C50" t="s">
        <v>157</v>
      </c>
      <c r="E50" s="5"/>
    </row>
    <row r="51" spans="3:16" ht="12.75" customHeight="1">
      <c r="C51" s="5" t="s">
        <v>158</v>
      </c>
      <c r="D51" s="5"/>
      <c r="E51" s="5"/>
    </row>
    <row r="52" spans="3:16" ht="12.75" customHeight="1">
      <c r="C52" s="5" t="s">
        <v>210</v>
      </c>
      <c r="D52" s="5"/>
    </row>
    <row r="53" spans="3:16" ht="12.75" customHeight="1">
      <c r="C53" s="5" t="s">
        <v>159</v>
      </c>
      <c r="D53" s="5"/>
    </row>
    <row r="54" spans="3:16" ht="12.75" customHeight="1">
      <c r="C54" s="5" t="s">
        <v>160</v>
      </c>
      <c r="D54" s="5"/>
    </row>
    <row r="55" spans="3:16" ht="12.75" customHeight="1"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5.75" customHeight="1"/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L38:M38"/>
    <mergeCell ref="L39:M39"/>
    <mergeCell ref="S6:V6"/>
    <mergeCell ref="Q5:Q6"/>
    <mergeCell ref="M5:M6"/>
    <mergeCell ref="L37:M37"/>
    <mergeCell ref="N22:N30"/>
    <mergeCell ref="T22:X24"/>
    <mergeCell ref="L27:L28"/>
    <mergeCell ref="M27:M28"/>
    <mergeCell ref="L29:L30"/>
    <mergeCell ref="M29:M30"/>
    <mergeCell ref="L25:L26"/>
    <mergeCell ref="M25:M26"/>
    <mergeCell ref="O22:O32"/>
    <mergeCell ref="B35:E35"/>
    <mergeCell ref="B29:B30"/>
    <mergeCell ref="C29:D30"/>
    <mergeCell ref="B31:D31"/>
    <mergeCell ref="F45:G45"/>
    <mergeCell ref="F44:K44"/>
    <mergeCell ref="H45:I45"/>
    <mergeCell ref="J45:K45"/>
    <mergeCell ref="B34:E34"/>
    <mergeCell ref="B36:E36"/>
    <mergeCell ref="B40:E40"/>
    <mergeCell ref="C37:E37"/>
    <mergeCell ref="C39:E39"/>
    <mergeCell ref="C38:E38"/>
    <mergeCell ref="B5:B6"/>
    <mergeCell ref="C5:C6"/>
    <mergeCell ref="L5:L6"/>
    <mergeCell ref="B2:C2"/>
    <mergeCell ref="J6:K6"/>
    <mergeCell ref="F5:K5"/>
    <mergeCell ref="H6:I6"/>
    <mergeCell ref="F6:G6"/>
    <mergeCell ref="E5:E6"/>
    <mergeCell ref="C27:D28"/>
    <mergeCell ref="B27:B28"/>
    <mergeCell ref="B33:E33"/>
    <mergeCell ref="B21:E21"/>
    <mergeCell ref="C23:D23"/>
    <mergeCell ref="C22:D22"/>
    <mergeCell ref="C24:D24"/>
    <mergeCell ref="B25:B26"/>
    <mergeCell ref="C25:D26"/>
    <mergeCell ref="C32:D32"/>
  </mergeCells>
  <conditionalFormatting sqref="E48 C49:D49">
    <cfRule type="cellIs" dxfId="31" priority="1" operator="greaterThan">
      <formula>0</formula>
    </cfRule>
  </conditionalFormatting>
  <conditionalFormatting sqref="M7">
    <cfRule type="cellIs" dxfId="30" priority="2" operator="lessThan">
      <formula>$Q$7</formula>
    </cfRule>
  </conditionalFormatting>
  <conditionalFormatting sqref="M10">
    <cfRule type="cellIs" dxfId="29" priority="3" operator="lessThan">
      <formula>$Q$10</formula>
    </cfRule>
  </conditionalFormatting>
  <conditionalFormatting sqref="M11">
    <cfRule type="cellIs" dxfId="28" priority="4" operator="lessThan">
      <formula>$Q$11</formula>
    </cfRule>
  </conditionalFormatting>
  <conditionalFormatting sqref="M12">
    <cfRule type="cellIs" dxfId="27" priority="5" operator="lessThan">
      <formula>$Q$12</formula>
    </cfRule>
  </conditionalFormatting>
  <conditionalFormatting sqref="M13">
    <cfRule type="cellIs" dxfId="26" priority="6" operator="lessThan">
      <formula>$Q$13</formula>
    </cfRule>
  </conditionalFormatting>
  <conditionalFormatting sqref="M14">
    <cfRule type="cellIs" dxfId="25" priority="7" operator="lessThan">
      <formula>$Q$14</formula>
    </cfRule>
  </conditionalFormatting>
  <conditionalFormatting sqref="M15">
    <cfRule type="cellIs" dxfId="24" priority="8" operator="lessThan">
      <formula>$Q$15</formula>
    </cfRule>
  </conditionalFormatting>
  <conditionalFormatting sqref="M16">
    <cfRule type="cellIs" dxfId="23" priority="9" operator="lessThan">
      <formula>$Q$16</formula>
    </cfRule>
  </conditionalFormatting>
  <conditionalFormatting sqref="M17">
    <cfRule type="cellIs" dxfId="22" priority="10" operator="lessThan">
      <formula>$Q$17</formula>
    </cfRule>
  </conditionalFormatting>
  <conditionalFormatting sqref="M18">
    <cfRule type="cellIs" dxfId="21" priority="11" operator="lessThan">
      <formula>$Q$18</formula>
    </cfRule>
  </conditionalFormatting>
  <conditionalFormatting sqref="M19">
    <cfRule type="cellIs" dxfId="20" priority="12" operator="lessThan">
      <formula>$Q$19</formula>
    </cfRule>
  </conditionalFormatting>
  <conditionalFormatting sqref="M20">
    <cfRule type="cellIs" dxfId="19" priority="13" operator="lessThan">
      <formula>$Q$20</formula>
    </cfRule>
  </conditionalFormatting>
  <conditionalFormatting sqref="M21">
    <cfRule type="cellIs" dxfId="18" priority="14" operator="lessThan">
      <formula>$Q$21</formula>
    </cfRule>
  </conditionalFormatting>
  <conditionalFormatting sqref="L35">
    <cfRule type="cellIs" dxfId="17" priority="15" operator="lessThan">
      <formula>$M$35</formula>
    </cfRule>
  </conditionalFormatting>
  <conditionalFormatting sqref="L35">
    <cfRule type="cellIs" dxfId="16" priority="16" operator="greaterThan">
      <formula>$M$35</formula>
    </cfRule>
  </conditionalFormatting>
  <conditionalFormatting sqref="V8">
    <cfRule type="cellIs" dxfId="15" priority="17" operator="lessThan">
      <formula>$U$8</formula>
    </cfRule>
  </conditionalFormatting>
  <conditionalFormatting sqref="V11">
    <cfRule type="cellIs" dxfId="14" priority="18" operator="lessThan">
      <formula>$U$11</formula>
    </cfRule>
  </conditionalFormatting>
  <conditionalFormatting sqref="N22:N23">
    <cfRule type="cellIs" dxfId="13" priority="19" operator="lessThan">
      <formula>630</formula>
    </cfRule>
  </conditionalFormatting>
  <conditionalFormatting sqref="O22:O23">
    <cfRule type="cellIs" dxfId="12" priority="20" operator="lessThan">
      <formula>#REF!</formula>
    </cfRule>
  </conditionalFormatting>
  <conditionalFormatting sqref="J36:K36">
    <cfRule type="cellIs" dxfId="11" priority="21" operator="lessThan">
      <formula>$J$45</formula>
    </cfRule>
  </conditionalFormatting>
  <conditionalFormatting sqref="M36">
    <cfRule type="cellIs" dxfId="10" priority="22" operator="lessThan">
      <formula>#REF!</formula>
    </cfRule>
  </conditionalFormatting>
  <conditionalFormatting sqref="M8">
    <cfRule type="cellIs" dxfId="9" priority="23" operator="lessThan">
      <formula>$Q$8</formula>
    </cfRule>
  </conditionalFormatting>
  <conditionalFormatting sqref="M9">
    <cfRule type="cellIs" dxfId="8" priority="24" operator="lessThan">
      <formula>$Q$9</formula>
    </cfRule>
  </conditionalFormatting>
  <conditionalFormatting sqref="H36:I36">
    <cfRule type="cellIs" dxfId="7" priority="25" operator="greaterThan">
      <formula>$H$45</formula>
    </cfRule>
  </conditionalFormatting>
  <conditionalFormatting sqref="H36:I36">
    <cfRule type="cellIs" dxfId="6" priority="26" operator="lessThan">
      <formula>$H$45</formula>
    </cfRule>
  </conditionalFormatting>
  <conditionalFormatting sqref="V9">
    <cfRule type="cellIs" dxfId="5" priority="27" operator="lessThan">
      <formula>$U$8</formula>
    </cfRule>
  </conditionalFormatting>
  <conditionalFormatting sqref="F36">
    <cfRule type="cellIs" dxfId="4" priority="28" operator="greaterThan">
      <formula>$F$45</formula>
    </cfRule>
  </conditionalFormatting>
  <conditionalFormatting sqref="F36">
    <cfRule type="cellIs" dxfId="3" priority="29" operator="lessThan">
      <formula>$F$45</formula>
    </cfRule>
  </conditionalFormatting>
  <conditionalFormatting sqref="G36">
    <cfRule type="cellIs" dxfId="2" priority="30" operator="greaterThan">
      <formula>$F$45</formula>
    </cfRule>
  </conditionalFormatting>
  <conditionalFormatting sqref="G36">
    <cfRule type="cellIs" dxfId="1" priority="31" operator="lessThan">
      <formula>$F$45</formula>
    </cfRule>
  </conditionalFormatting>
  <conditionalFormatting sqref="O22:O23">
    <cfRule type="cellIs" dxfId="0" priority="32" operator="lessThan">
      <formula>#REF!</formula>
    </cfRule>
  </conditionalFormatting>
  <dataValidations count="4">
    <dataValidation type="list" allowBlank="1" showErrorMessage="1" sqref="E32">
      <formula1>$S$8:$S$11</formula1>
    </dataValidation>
    <dataValidation type="list" allowBlank="1" showErrorMessage="1" sqref="D8">
      <formula1>$T$16:$T$18</formula1>
    </dataValidation>
    <dataValidation type="list" allowBlank="1" showErrorMessage="1" sqref="F35:K35">
      <formula1>$T$8:$T$10</formula1>
    </dataValidation>
    <dataValidation type="list" allowBlank="1" showErrorMessage="1" sqref="E22:E30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70" zoomScaleNormal="70" workbookViewId="0">
      <pane ySplit="11" topLeftCell="A12" activePane="bottomLeft" state="frozen"/>
      <selection pane="bottomLeft" activeCell="C49" sqref="C49:D50"/>
    </sheetView>
  </sheetViews>
  <sheetFormatPr defaultColWidth="14.44140625" defaultRowHeight="15" customHeight="1"/>
  <cols>
    <col min="1" max="1" width="10.5546875" style="203" customWidth="1"/>
    <col min="2" max="2" width="3.44140625" style="203" customWidth="1"/>
    <col min="3" max="3" width="31.5546875" style="203" customWidth="1"/>
    <col min="4" max="4" width="9" style="203" customWidth="1"/>
    <col min="5" max="5" width="12.21875" style="203" customWidth="1"/>
    <col min="6" max="9" width="5.77734375" style="203" customWidth="1"/>
    <col min="10" max="10" width="5.44140625" style="203" customWidth="1"/>
    <col min="11" max="11" width="6.77734375" style="203" customWidth="1"/>
    <col min="12" max="13" width="5.77734375" style="203" customWidth="1"/>
    <col min="14" max="14" width="7.77734375" style="203" customWidth="1"/>
    <col min="15" max="15" width="5.77734375" style="203" customWidth="1"/>
    <col min="16" max="16" width="20.5546875" style="203" customWidth="1"/>
    <col min="17" max="17" width="5.5546875" style="203" customWidth="1"/>
    <col min="18" max="19" width="8.77734375" style="203" customWidth="1"/>
    <col min="20" max="20" width="19.44140625" style="203" customWidth="1"/>
    <col min="21" max="22" width="14.21875" style="203" customWidth="1"/>
    <col min="23" max="23" width="15.77734375" style="203" customWidth="1"/>
    <col min="24" max="24" width="40.21875" style="203" customWidth="1"/>
    <col min="25" max="25" width="24.5546875" style="203" customWidth="1"/>
    <col min="26" max="16384" width="14.44140625" style="203"/>
  </cols>
  <sheetData>
    <row r="1" spans="1:25" ht="24.75" customHeight="1">
      <c r="B1" s="202" t="s">
        <v>1</v>
      </c>
      <c r="Q1" s="201"/>
    </row>
    <row r="2" spans="1:25" ht="12.75" customHeight="1">
      <c r="B2" s="375" t="s">
        <v>259</v>
      </c>
      <c r="C2" s="375"/>
      <c r="D2" s="376"/>
      <c r="E2" s="204"/>
      <c r="L2" s="204"/>
      <c r="M2" s="204"/>
      <c r="N2" s="204"/>
      <c r="O2" s="204"/>
      <c r="Q2" s="201"/>
    </row>
    <row r="3" spans="1:25" ht="12.75" customHeight="1">
      <c r="B3" s="205" t="s">
        <v>15</v>
      </c>
      <c r="L3" s="206"/>
      <c r="M3" s="206"/>
      <c r="N3" s="206"/>
      <c r="Q3" s="201"/>
    </row>
    <row r="4" spans="1:25" ht="12.75" customHeight="1">
      <c r="B4" s="205" t="s">
        <v>16</v>
      </c>
      <c r="L4" s="206"/>
      <c r="M4" s="206"/>
      <c r="N4" s="206"/>
      <c r="Q4" s="201"/>
    </row>
    <row r="5" spans="1:25" ht="12.75" customHeight="1">
      <c r="B5" s="205" t="s">
        <v>17</v>
      </c>
      <c r="D5" s="204" t="str">
        <f>IF($C$30=0," ",$C$30)</f>
        <v>język obcy nowożytny</v>
      </c>
      <c r="H5" s="204" t="str">
        <f>IF(C31=0," ",C31)</f>
        <v>matematyka</v>
      </c>
      <c r="L5" s="206"/>
      <c r="M5" s="206"/>
      <c r="N5" s="206"/>
      <c r="Q5" s="201"/>
    </row>
    <row r="6" spans="1:25" ht="12.75" customHeight="1">
      <c r="B6" s="205" t="s">
        <v>22</v>
      </c>
      <c r="D6" s="204"/>
      <c r="H6" s="204"/>
      <c r="L6" s="206"/>
      <c r="M6" s="206"/>
      <c r="N6" s="206"/>
      <c r="Q6" s="201"/>
    </row>
    <row r="7" spans="1:25" ht="12.75" customHeight="1">
      <c r="B7" s="205"/>
      <c r="C7" s="207" t="s">
        <v>260</v>
      </c>
      <c r="D7" s="208" t="s">
        <v>261</v>
      </c>
      <c r="H7" s="204"/>
      <c r="L7" s="206"/>
      <c r="M7" s="206"/>
      <c r="N7" s="206"/>
      <c r="Q7" s="201"/>
    </row>
    <row r="8" spans="1:25" ht="12.75" customHeight="1">
      <c r="B8" s="205"/>
      <c r="C8" s="207" t="s">
        <v>262</v>
      </c>
      <c r="D8" s="208" t="s">
        <v>263</v>
      </c>
      <c r="H8" s="204"/>
      <c r="L8" s="206"/>
      <c r="M8" s="206"/>
      <c r="N8" s="206"/>
      <c r="Q8" s="201"/>
    </row>
    <row r="9" spans="1:25" ht="12.75" customHeight="1">
      <c r="Q9" s="201"/>
    </row>
    <row r="10" spans="1:25" ht="24.75" customHeight="1">
      <c r="B10" s="565" t="s">
        <v>4</v>
      </c>
      <c r="C10" s="589" t="s">
        <v>5</v>
      </c>
      <c r="D10" s="209"/>
      <c r="E10" s="590"/>
      <c r="F10" s="569" t="s">
        <v>6</v>
      </c>
      <c r="G10" s="570"/>
      <c r="H10" s="570"/>
      <c r="I10" s="570"/>
      <c r="J10" s="570"/>
      <c r="K10" s="570"/>
      <c r="L10" s="570"/>
      <c r="M10" s="570"/>
      <c r="N10" s="570"/>
      <c r="O10" s="568"/>
      <c r="P10" s="571" t="s">
        <v>44</v>
      </c>
      <c r="Q10" s="210"/>
      <c r="X10" s="572" t="s">
        <v>7</v>
      </c>
      <c r="Y10" s="568"/>
    </row>
    <row r="11" spans="1:25" ht="25.5" customHeight="1">
      <c r="B11" s="566"/>
      <c r="C11" s="575"/>
      <c r="D11" s="211"/>
      <c r="E11" s="591"/>
      <c r="F11" s="569" t="s">
        <v>8</v>
      </c>
      <c r="G11" s="568"/>
      <c r="H11" s="569" t="s">
        <v>9</v>
      </c>
      <c r="I11" s="568"/>
      <c r="J11" s="569" t="s">
        <v>10</v>
      </c>
      <c r="K11" s="568"/>
      <c r="L11" s="569" t="s">
        <v>11</v>
      </c>
      <c r="M11" s="568"/>
      <c r="N11" s="577" t="s">
        <v>45</v>
      </c>
      <c r="O11" s="568"/>
      <c r="P11" s="566"/>
      <c r="Q11" s="210"/>
      <c r="S11" s="572" t="s">
        <v>46</v>
      </c>
      <c r="T11" s="570"/>
      <c r="U11" s="570"/>
      <c r="V11" s="568"/>
      <c r="X11" s="212" t="s">
        <v>47</v>
      </c>
      <c r="Y11" s="213" t="s">
        <v>48</v>
      </c>
    </row>
    <row r="12" spans="1:25" ht="12.75" customHeight="1">
      <c r="A12" s="214"/>
      <c r="B12" s="351">
        <v>1</v>
      </c>
      <c r="C12" s="216" t="s">
        <v>14</v>
      </c>
      <c r="D12" s="217"/>
      <c r="E12" s="218" t="str">
        <f>IF(C29="język obcy nowożytny","R","P")</f>
        <v>P</v>
      </c>
      <c r="F12" s="219">
        <v>3</v>
      </c>
      <c r="G12" s="219">
        <v>3</v>
      </c>
      <c r="H12" s="219">
        <v>3</v>
      </c>
      <c r="I12" s="219">
        <v>3</v>
      </c>
      <c r="J12" s="219">
        <v>3</v>
      </c>
      <c r="K12" s="219">
        <v>3</v>
      </c>
      <c r="L12" s="219">
        <v>3</v>
      </c>
      <c r="M12" s="219">
        <v>3</v>
      </c>
      <c r="N12" s="219">
        <v>4</v>
      </c>
      <c r="O12" s="219">
        <v>4</v>
      </c>
      <c r="P12" s="220">
        <f t="shared" ref="P12:P28" si="0">SUM(F12:O12)/2</f>
        <v>16</v>
      </c>
      <c r="Q12" s="221"/>
      <c r="S12" s="222"/>
      <c r="T12" s="222" t="s">
        <v>50</v>
      </c>
      <c r="U12" s="222" t="s">
        <v>51</v>
      </c>
      <c r="V12" s="222" t="s">
        <v>52</v>
      </c>
      <c r="X12" s="222"/>
      <c r="Y12" s="222"/>
    </row>
    <row r="13" spans="1:25" ht="12.75" customHeight="1">
      <c r="A13" s="214"/>
      <c r="B13" s="351">
        <v>2</v>
      </c>
      <c r="C13" s="216" t="s">
        <v>24</v>
      </c>
      <c r="D13" s="377" t="s">
        <v>53</v>
      </c>
      <c r="E13" s="218" t="str">
        <f>IF(C30="język obcy nowożytny","R","P")</f>
        <v>R</v>
      </c>
      <c r="F13" s="219">
        <v>2</v>
      </c>
      <c r="G13" s="219">
        <v>2</v>
      </c>
      <c r="H13" s="219">
        <v>2</v>
      </c>
      <c r="I13" s="219">
        <v>2</v>
      </c>
      <c r="J13" s="219">
        <v>2</v>
      </c>
      <c r="K13" s="219">
        <v>2</v>
      </c>
      <c r="L13" s="219">
        <v>3</v>
      </c>
      <c r="M13" s="219">
        <v>3</v>
      </c>
      <c r="N13" s="219">
        <v>3</v>
      </c>
      <c r="O13" s="219">
        <v>3</v>
      </c>
      <c r="P13" s="220">
        <f t="shared" si="0"/>
        <v>12</v>
      </c>
      <c r="Q13" s="578">
        <f>SUM(P13:P14)</f>
        <v>20</v>
      </c>
      <c r="S13" s="378" t="s">
        <v>55</v>
      </c>
      <c r="T13" s="379" t="s">
        <v>260</v>
      </c>
      <c r="U13" s="380">
        <v>705</v>
      </c>
      <c r="V13" s="380">
        <v>840</v>
      </c>
      <c r="X13" s="222" t="s">
        <v>14</v>
      </c>
      <c r="Y13" s="222" t="s">
        <v>24</v>
      </c>
    </row>
    <row r="14" spans="1:25" ht="12.75" customHeight="1">
      <c r="A14" s="214"/>
      <c r="B14" s="351">
        <v>3</v>
      </c>
      <c r="C14" s="216" t="s">
        <v>56</v>
      </c>
      <c r="D14" s="377" t="s">
        <v>57</v>
      </c>
      <c r="E14" s="218" t="s">
        <v>49</v>
      </c>
      <c r="F14" s="219">
        <v>2</v>
      </c>
      <c r="G14" s="219">
        <v>2</v>
      </c>
      <c r="H14" s="219">
        <v>2</v>
      </c>
      <c r="I14" s="219">
        <v>2</v>
      </c>
      <c r="J14" s="219">
        <v>2</v>
      </c>
      <c r="K14" s="219">
        <v>2</v>
      </c>
      <c r="L14" s="219">
        <v>1</v>
      </c>
      <c r="M14" s="219">
        <v>1</v>
      </c>
      <c r="N14" s="219">
        <v>1</v>
      </c>
      <c r="O14" s="219">
        <v>1</v>
      </c>
      <c r="P14" s="220">
        <f t="shared" si="0"/>
        <v>8</v>
      </c>
      <c r="Q14" s="566"/>
      <c r="S14" s="378" t="s">
        <v>58</v>
      </c>
      <c r="T14" s="379" t="s">
        <v>262</v>
      </c>
      <c r="U14" s="380">
        <v>690</v>
      </c>
      <c r="V14" s="380">
        <v>735</v>
      </c>
      <c r="X14" s="222" t="s">
        <v>29</v>
      </c>
      <c r="Y14" s="222" t="s">
        <v>26</v>
      </c>
    </row>
    <row r="15" spans="1:25" ht="12.75" customHeight="1">
      <c r="A15" s="214"/>
      <c r="B15" s="351">
        <v>4</v>
      </c>
      <c r="C15" s="579" t="s">
        <v>316</v>
      </c>
      <c r="D15" s="580"/>
      <c r="E15" s="581"/>
      <c r="F15" s="219">
        <v>1</v>
      </c>
      <c r="G15" s="219">
        <v>1</v>
      </c>
      <c r="H15" s="219"/>
      <c r="I15" s="219"/>
      <c r="J15" s="219"/>
      <c r="K15" s="219"/>
      <c r="L15" s="219"/>
      <c r="M15" s="219"/>
      <c r="N15" s="219"/>
      <c r="O15" s="219"/>
      <c r="P15" s="220">
        <f t="shared" si="0"/>
        <v>1</v>
      </c>
      <c r="Q15" s="221"/>
      <c r="S15" s="552" t="s">
        <v>146</v>
      </c>
      <c r="T15" s="553" t="s">
        <v>328</v>
      </c>
      <c r="U15" s="552"/>
      <c r="X15" s="222" t="s">
        <v>30</v>
      </c>
      <c r="Y15" s="222" t="s">
        <v>31</v>
      </c>
    </row>
    <row r="16" spans="1:25" ht="12.75" customHeight="1">
      <c r="A16" s="214"/>
      <c r="B16" s="351">
        <v>5</v>
      </c>
      <c r="C16" s="216" t="s">
        <v>26</v>
      </c>
      <c r="D16" s="217"/>
      <c r="E16" s="218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20">
        <f t="shared" si="0"/>
        <v>7</v>
      </c>
      <c r="Q16" s="221"/>
      <c r="S16" s="378" t="s">
        <v>146</v>
      </c>
      <c r="T16" s="378" t="s">
        <v>264</v>
      </c>
      <c r="U16" s="378">
        <v>1395</v>
      </c>
      <c r="V16" s="378">
        <v>1575</v>
      </c>
      <c r="X16" s="222" t="s">
        <v>33</v>
      </c>
      <c r="Y16" s="222" t="s">
        <v>34</v>
      </c>
    </row>
    <row r="17" spans="1:25" ht="12.75" customHeight="1">
      <c r="A17" s="214"/>
      <c r="B17" s="351">
        <v>6</v>
      </c>
      <c r="C17" s="216" t="s">
        <v>294</v>
      </c>
      <c r="D17" s="227"/>
      <c r="E17" s="218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220">
        <f t="shared" si="0"/>
        <v>3</v>
      </c>
      <c r="Q17" s="221"/>
      <c r="S17" s="378" t="s">
        <v>147</v>
      </c>
      <c r="T17" s="381"/>
      <c r="U17" s="380"/>
      <c r="V17" s="380">
        <v>105</v>
      </c>
      <c r="X17" s="222" t="s">
        <v>35</v>
      </c>
      <c r="Y17" s="222" t="s">
        <v>36</v>
      </c>
    </row>
    <row r="18" spans="1:25" ht="12.75" customHeight="1">
      <c r="A18" s="214"/>
      <c r="B18" s="351">
        <v>7</v>
      </c>
      <c r="C18" s="582" t="s">
        <v>32</v>
      </c>
      <c r="D18" s="570"/>
      <c r="E18" s="568"/>
      <c r="F18" s="219"/>
      <c r="G18" s="219"/>
      <c r="H18" s="219">
        <v>1</v>
      </c>
      <c r="I18" s="219">
        <v>1</v>
      </c>
      <c r="J18" s="219">
        <v>1</v>
      </c>
      <c r="K18" s="219">
        <v>1</v>
      </c>
      <c r="L18" s="219"/>
      <c r="M18" s="219"/>
      <c r="N18" s="219"/>
      <c r="O18" s="219"/>
      <c r="P18" s="220">
        <f t="shared" si="0"/>
        <v>2</v>
      </c>
      <c r="Q18" s="221"/>
      <c r="S18" s="545" t="s">
        <v>265</v>
      </c>
      <c r="T18" s="544"/>
      <c r="U18" s="543"/>
      <c r="V18" s="378">
        <v>1680</v>
      </c>
      <c r="X18" s="222" t="s">
        <v>37</v>
      </c>
      <c r="Y18" s="222" t="s">
        <v>38</v>
      </c>
    </row>
    <row r="19" spans="1:25" ht="12.75" customHeight="1">
      <c r="A19" s="214"/>
      <c r="B19" s="351">
        <v>8</v>
      </c>
      <c r="C19" s="216" t="s">
        <v>31</v>
      </c>
      <c r="D19" s="217"/>
      <c r="E19" s="218" t="str">
        <f t="shared" ref="E19:E24" si="1">IF(OR($C$30=C19,$C$31=C19),"R","P")</f>
        <v>P</v>
      </c>
      <c r="F19" s="225">
        <v>1</v>
      </c>
      <c r="G19" s="225">
        <v>1</v>
      </c>
      <c r="H19" s="225">
        <v>1</v>
      </c>
      <c r="I19" s="225">
        <v>1</v>
      </c>
      <c r="J19" s="225">
        <v>1</v>
      </c>
      <c r="K19" s="225">
        <v>1</v>
      </c>
      <c r="L19" s="225">
        <v>1</v>
      </c>
      <c r="M19" s="225">
        <v>1</v>
      </c>
      <c r="N19" s="219"/>
      <c r="O19" s="219"/>
      <c r="P19" s="220">
        <f t="shared" si="0"/>
        <v>4</v>
      </c>
      <c r="Q19" s="578">
        <f>SUM(P19:P22)</f>
        <v>16</v>
      </c>
      <c r="X19" s="222"/>
      <c r="Y19" s="222" t="s">
        <v>39</v>
      </c>
    </row>
    <row r="20" spans="1:25" ht="12.75" customHeight="1">
      <c r="A20" s="214"/>
      <c r="B20" s="351">
        <v>9</v>
      </c>
      <c r="C20" s="216" t="s">
        <v>34</v>
      </c>
      <c r="D20" s="217"/>
      <c r="E20" s="218" t="str">
        <f t="shared" si="1"/>
        <v>P</v>
      </c>
      <c r="F20" s="225">
        <v>1</v>
      </c>
      <c r="G20" s="225">
        <v>1</v>
      </c>
      <c r="H20" s="225">
        <v>1</v>
      </c>
      <c r="I20" s="225">
        <v>1</v>
      </c>
      <c r="J20" s="225">
        <v>1</v>
      </c>
      <c r="K20" s="225">
        <v>1</v>
      </c>
      <c r="L20" s="225">
        <v>1</v>
      </c>
      <c r="M20" s="225">
        <v>1</v>
      </c>
      <c r="N20" s="219"/>
      <c r="O20" s="219"/>
      <c r="P20" s="220">
        <f t="shared" si="0"/>
        <v>4</v>
      </c>
      <c r="Q20" s="583"/>
      <c r="S20" s="203" t="s">
        <v>65</v>
      </c>
      <c r="X20" s="222"/>
      <c r="Y20" s="222" t="s">
        <v>40</v>
      </c>
    </row>
    <row r="21" spans="1:25" ht="12.75" customHeight="1">
      <c r="A21" s="214"/>
      <c r="B21" s="351">
        <v>10</v>
      </c>
      <c r="C21" s="216" t="s">
        <v>36</v>
      </c>
      <c r="D21" s="217"/>
      <c r="E21" s="218" t="str">
        <f t="shared" si="1"/>
        <v>P</v>
      </c>
      <c r="F21" s="225">
        <v>1</v>
      </c>
      <c r="G21" s="225">
        <v>1</v>
      </c>
      <c r="H21" s="225">
        <v>1</v>
      </c>
      <c r="I21" s="225">
        <v>1</v>
      </c>
      <c r="J21" s="225">
        <v>1</v>
      </c>
      <c r="K21" s="225">
        <v>1</v>
      </c>
      <c r="L21" s="225">
        <v>1</v>
      </c>
      <c r="M21" s="225">
        <v>1</v>
      </c>
      <c r="N21" s="219"/>
      <c r="O21" s="219"/>
      <c r="P21" s="220">
        <f t="shared" si="0"/>
        <v>4</v>
      </c>
      <c r="Q21" s="583"/>
      <c r="T21" s="204" t="s">
        <v>66</v>
      </c>
      <c r="U21" s="356" t="s">
        <v>67</v>
      </c>
      <c r="X21" s="201"/>
      <c r="Y21" s="201"/>
    </row>
    <row r="22" spans="1:25" ht="12.75" customHeight="1">
      <c r="A22" s="214"/>
      <c r="B22" s="351">
        <v>11</v>
      </c>
      <c r="C22" s="216" t="s">
        <v>38</v>
      </c>
      <c r="D22" s="217"/>
      <c r="E22" s="218" t="str">
        <f t="shared" si="1"/>
        <v>P</v>
      </c>
      <c r="F22" s="225">
        <v>1</v>
      </c>
      <c r="G22" s="225">
        <v>1</v>
      </c>
      <c r="H22" s="225">
        <v>1</v>
      </c>
      <c r="I22" s="225">
        <v>1</v>
      </c>
      <c r="J22" s="225">
        <v>1</v>
      </c>
      <c r="K22" s="225">
        <v>1</v>
      </c>
      <c r="L22" s="225">
        <v>1</v>
      </c>
      <c r="M22" s="225">
        <v>1</v>
      </c>
      <c r="N22" s="219"/>
      <c r="O22" s="219"/>
      <c r="P22" s="220">
        <f t="shared" si="0"/>
        <v>4</v>
      </c>
      <c r="Q22" s="566"/>
      <c r="T22" s="204" t="s">
        <v>53</v>
      </c>
      <c r="U22" s="356" t="s">
        <v>68</v>
      </c>
      <c r="X22" s="201"/>
      <c r="Y22" s="201"/>
    </row>
    <row r="23" spans="1:25" ht="12.75" customHeight="1">
      <c r="A23" s="214"/>
      <c r="B23" s="351">
        <v>12</v>
      </c>
      <c r="C23" s="216" t="s">
        <v>39</v>
      </c>
      <c r="D23" s="227"/>
      <c r="E23" s="218" t="str">
        <f t="shared" si="1"/>
        <v>R</v>
      </c>
      <c r="F23" s="219">
        <v>2</v>
      </c>
      <c r="G23" s="219">
        <v>2</v>
      </c>
      <c r="H23" s="219">
        <v>2</v>
      </c>
      <c r="I23" s="219">
        <v>2</v>
      </c>
      <c r="J23" s="219">
        <v>3</v>
      </c>
      <c r="K23" s="219">
        <v>3</v>
      </c>
      <c r="L23" s="219">
        <v>3</v>
      </c>
      <c r="M23" s="219">
        <v>3</v>
      </c>
      <c r="N23" s="219">
        <v>4</v>
      </c>
      <c r="O23" s="219">
        <v>4</v>
      </c>
      <c r="P23" s="220">
        <f t="shared" si="0"/>
        <v>14</v>
      </c>
      <c r="Q23" s="221"/>
      <c r="T23" s="204" t="s">
        <v>69</v>
      </c>
      <c r="U23" s="356" t="s">
        <v>70</v>
      </c>
    </row>
    <row r="24" spans="1:25" ht="12.75" customHeight="1">
      <c r="A24" s="214"/>
      <c r="B24" s="351">
        <v>13</v>
      </c>
      <c r="C24" s="582" t="s">
        <v>40</v>
      </c>
      <c r="D24" s="570"/>
      <c r="E24" s="218" t="str">
        <f t="shared" si="1"/>
        <v>P</v>
      </c>
      <c r="F24" s="219">
        <v>1</v>
      </c>
      <c r="G24" s="219">
        <v>1</v>
      </c>
      <c r="H24" s="219">
        <v>1</v>
      </c>
      <c r="I24" s="219">
        <v>1</v>
      </c>
      <c r="J24" s="219">
        <v>1</v>
      </c>
      <c r="K24" s="219">
        <v>1</v>
      </c>
      <c r="L24" s="219"/>
      <c r="M24" s="219"/>
      <c r="N24" s="219"/>
      <c r="O24" s="219"/>
      <c r="P24" s="220">
        <f t="shared" si="0"/>
        <v>3</v>
      </c>
      <c r="Q24" s="221"/>
      <c r="T24" s="204" t="s">
        <v>57</v>
      </c>
      <c r="U24" s="356" t="s">
        <v>71</v>
      </c>
    </row>
    <row r="25" spans="1:25" ht="12.75" customHeight="1">
      <c r="A25" s="214"/>
      <c r="B25" s="351">
        <v>14</v>
      </c>
      <c r="C25" s="216" t="s">
        <v>72</v>
      </c>
      <c r="D25" s="227"/>
      <c r="E25" s="218"/>
      <c r="F25" s="219">
        <v>3</v>
      </c>
      <c r="G25" s="219">
        <v>3</v>
      </c>
      <c r="H25" s="219">
        <v>3</v>
      </c>
      <c r="I25" s="219">
        <v>3</v>
      </c>
      <c r="J25" s="219">
        <v>3</v>
      </c>
      <c r="K25" s="219">
        <v>3</v>
      </c>
      <c r="L25" s="219">
        <v>3</v>
      </c>
      <c r="M25" s="219">
        <v>3</v>
      </c>
      <c r="N25" s="219">
        <v>3</v>
      </c>
      <c r="O25" s="219">
        <v>3</v>
      </c>
      <c r="P25" s="220">
        <f t="shared" si="0"/>
        <v>15</v>
      </c>
      <c r="Q25" s="221"/>
    </row>
    <row r="26" spans="1:25" ht="12.75" customHeight="1">
      <c r="A26" s="214"/>
      <c r="B26" s="351">
        <v>15</v>
      </c>
      <c r="C26" s="216" t="s">
        <v>73</v>
      </c>
      <c r="D26" s="227"/>
      <c r="E26" s="218"/>
      <c r="F26" s="219">
        <v>1</v>
      </c>
      <c r="G26" s="219">
        <v>1</v>
      </c>
      <c r="H26" s="219"/>
      <c r="I26" s="219"/>
      <c r="J26" s="219"/>
      <c r="K26" s="219"/>
      <c r="L26" s="219"/>
      <c r="M26" s="219"/>
      <c r="N26" s="219"/>
      <c r="O26" s="219"/>
      <c r="P26" s="220">
        <f t="shared" si="0"/>
        <v>1</v>
      </c>
      <c r="Q26" s="221"/>
    </row>
    <row r="27" spans="1:25" ht="12.75" customHeight="1">
      <c r="A27" s="214"/>
      <c r="B27" s="351">
        <v>16</v>
      </c>
      <c r="C27" s="216" t="s">
        <v>74</v>
      </c>
      <c r="D27" s="227"/>
      <c r="E27" s="218"/>
      <c r="F27" s="219">
        <v>1</v>
      </c>
      <c r="G27" s="219">
        <v>1</v>
      </c>
      <c r="H27" s="219">
        <v>1</v>
      </c>
      <c r="I27" s="219">
        <v>1</v>
      </c>
      <c r="J27" s="219">
        <v>1</v>
      </c>
      <c r="K27" s="219">
        <v>1</v>
      </c>
      <c r="L27" s="219">
        <v>1</v>
      </c>
      <c r="M27" s="219">
        <v>1</v>
      </c>
      <c r="N27" s="219">
        <v>1</v>
      </c>
      <c r="O27" s="219">
        <v>1</v>
      </c>
      <c r="P27" s="220">
        <f t="shared" si="0"/>
        <v>5</v>
      </c>
      <c r="Q27" s="221"/>
    </row>
    <row r="28" spans="1:25" ht="24" customHeight="1">
      <c r="B28" s="584" t="s">
        <v>75</v>
      </c>
      <c r="C28" s="585"/>
      <c r="D28" s="585"/>
      <c r="E28" s="586"/>
      <c r="F28" s="228">
        <f t="shared" ref="F28:O28" si="2">SUM(F12:F27)</f>
        <v>23</v>
      </c>
      <c r="G28" s="228">
        <f t="shared" si="2"/>
        <v>23</v>
      </c>
      <c r="H28" s="228">
        <f t="shared" si="2"/>
        <v>22</v>
      </c>
      <c r="I28" s="228">
        <f t="shared" si="2"/>
        <v>22</v>
      </c>
      <c r="J28" s="228">
        <f t="shared" si="2"/>
        <v>22</v>
      </c>
      <c r="K28" s="228">
        <f t="shared" si="2"/>
        <v>22</v>
      </c>
      <c r="L28" s="228">
        <f t="shared" si="2"/>
        <v>19</v>
      </c>
      <c r="M28" s="228">
        <f t="shared" si="2"/>
        <v>19</v>
      </c>
      <c r="N28" s="228">
        <f t="shared" si="2"/>
        <v>18</v>
      </c>
      <c r="O28" s="228">
        <f t="shared" si="2"/>
        <v>16</v>
      </c>
      <c r="P28" s="228">
        <f t="shared" si="0"/>
        <v>103</v>
      </c>
      <c r="Q28" s="221"/>
      <c r="S28" s="204"/>
      <c r="T28" s="230"/>
      <c r="X28" s="230"/>
    </row>
    <row r="29" spans="1:25" ht="12.75" customHeight="1">
      <c r="B29" s="587" t="s">
        <v>76</v>
      </c>
      <c r="C29" s="570"/>
      <c r="D29" s="570"/>
      <c r="E29" s="570"/>
      <c r="F29" s="570"/>
      <c r="G29" s="570"/>
      <c r="H29" s="570"/>
      <c r="I29" s="570"/>
      <c r="J29" s="570"/>
      <c r="K29" s="570"/>
      <c r="L29" s="570"/>
      <c r="M29" s="570"/>
      <c r="N29" s="570"/>
      <c r="O29" s="570"/>
      <c r="P29" s="570"/>
      <c r="Q29" s="221"/>
      <c r="S29" s="204"/>
      <c r="X29" s="230"/>
    </row>
    <row r="30" spans="1:25" ht="12.75" customHeight="1">
      <c r="B30" s="231">
        <v>1</v>
      </c>
      <c r="C30" s="232" t="s">
        <v>24</v>
      </c>
      <c r="D30" s="223" t="s">
        <v>53</v>
      </c>
      <c r="E30" s="225"/>
      <c r="F30" s="382"/>
      <c r="G30" s="382"/>
      <c r="H30" s="382"/>
      <c r="I30" s="382"/>
      <c r="J30" s="382">
        <v>1</v>
      </c>
      <c r="K30" s="382">
        <v>1</v>
      </c>
      <c r="L30" s="382">
        <v>1</v>
      </c>
      <c r="M30" s="382">
        <v>1</v>
      </c>
      <c r="N30" s="382"/>
      <c r="O30" s="382"/>
      <c r="P30" s="233">
        <f t="shared" ref="P30:P52" si="3">SUM(F30:O30)/2</f>
        <v>2</v>
      </c>
      <c r="Q30" s="221"/>
      <c r="U30" s="230"/>
      <c r="V30" s="230"/>
      <c r="W30" s="230"/>
      <c r="X30" s="230"/>
    </row>
    <row r="31" spans="1:25" ht="12.75" customHeight="1">
      <c r="B31" s="234">
        <v>2</v>
      </c>
      <c r="C31" s="232" t="s">
        <v>39</v>
      </c>
      <c r="D31" s="232"/>
      <c r="E31" s="225"/>
      <c r="F31" s="382">
        <v>1</v>
      </c>
      <c r="G31" s="382">
        <v>1</v>
      </c>
      <c r="H31" s="382">
        <v>1</v>
      </c>
      <c r="I31" s="382">
        <v>1</v>
      </c>
      <c r="J31" s="382">
        <v>1</v>
      </c>
      <c r="K31" s="382">
        <v>1</v>
      </c>
      <c r="L31" s="382">
        <v>1</v>
      </c>
      <c r="M31" s="382">
        <v>1</v>
      </c>
      <c r="N31" s="382">
        <v>2</v>
      </c>
      <c r="O31" s="382">
        <v>2</v>
      </c>
      <c r="P31" s="233">
        <f t="shared" si="3"/>
        <v>6</v>
      </c>
      <c r="Q31" s="221"/>
      <c r="U31" s="230"/>
      <c r="V31" s="230"/>
      <c r="W31" s="230"/>
      <c r="X31" s="230"/>
    </row>
    <row r="32" spans="1:25" ht="12.75" customHeight="1">
      <c r="B32" s="588" t="s">
        <v>82</v>
      </c>
      <c r="C32" s="570"/>
      <c r="D32" s="570"/>
      <c r="E32" s="568"/>
      <c r="F32" s="235">
        <f t="shared" ref="F32:O32" si="4">SUM(F30:F31)</f>
        <v>1</v>
      </c>
      <c r="G32" s="235">
        <f t="shared" si="4"/>
        <v>1</v>
      </c>
      <c r="H32" s="235">
        <f t="shared" si="4"/>
        <v>1</v>
      </c>
      <c r="I32" s="235">
        <f t="shared" si="4"/>
        <v>1</v>
      </c>
      <c r="J32" s="235">
        <f t="shared" si="4"/>
        <v>2</v>
      </c>
      <c r="K32" s="235">
        <f t="shared" si="4"/>
        <v>2</v>
      </c>
      <c r="L32" s="235">
        <f t="shared" si="4"/>
        <v>2</v>
      </c>
      <c r="M32" s="235">
        <f t="shared" si="4"/>
        <v>2</v>
      </c>
      <c r="N32" s="235">
        <f t="shared" si="4"/>
        <v>2</v>
      </c>
      <c r="O32" s="235">
        <f t="shared" si="4"/>
        <v>2</v>
      </c>
      <c r="P32" s="236">
        <f t="shared" si="3"/>
        <v>8</v>
      </c>
      <c r="Q32" s="221"/>
      <c r="S32" s="204"/>
      <c r="T32" s="230"/>
      <c r="U32" s="230"/>
      <c r="V32" s="230"/>
      <c r="W32" s="230"/>
      <c r="X32" s="230"/>
    </row>
    <row r="33" spans="1:26" ht="12.75" customHeight="1">
      <c r="A33" s="354">
        <f t="shared" ref="A33:A50" si="5">LEN(C33)</f>
        <v>19</v>
      </c>
      <c r="B33" s="578">
        <v>17</v>
      </c>
      <c r="C33" s="573" t="s">
        <v>83</v>
      </c>
      <c r="D33" s="574"/>
      <c r="E33" s="359" t="s">
        <v>260</v>
      </c>
      <c r="F33" s="360"/>
      <c r="G33" s="360"/>
      <c r="H33" s="360"/>
      <c r="I33" s="360"/>
      <c r="J33" s="360">
        <v>1</v>
      </c>
      <c r="K33" s="360">
        <v>1</v>
      </c>
      <c r="L33" s="360"/>
      <c r="M33" s="360"/>
      <c r="N33" s="360"/>
      <c r="O33" s="360"/>
      <c r="P33" s="240">
        <f t="shared" si="3"/>
        <v>1</v>
      </c>
      <c r="Q33" s="221"/>
    </row>
    <row r="34" spans="1:26" ht="12.75" customHeight="1">
      <c r="A34" s="354">
        <f t="shared" si="5"/>
        <v>0</v>
      </c>
      <c r="B34" s="566"/>
      <c r="C34" s="575"/>
      <c r="D34" s="576"/>
      <c r="E34" s="359" t="s">
        <v>262</v>
      </c>
      <c r="F34" s="360"/>
      <c r="G34" s="360"/>
      <c r="H34" s="360"/>
      <c r="I34" s="360"/>
      <c r="J34" s="360"/>
      <c r="K34" s="360"/>
      <c r="L34" s="360">
        <v>1</v>
      </c>
      <c r="M34" s="360">
        <v>1</v>
      </c>
      <c r="N34" s="360"/>
      <c r="O34" s="360"/>
      <c r="P34" s="240">
        <f t="shared" si="3"/>
        <v>1</v>
      </c>
      <c r="Q34" s="221"/>
      <c r="R34" s="356"/>
      <c r="S34" s="356"/>
      <c r="T34" s="356"/>
      <c r="U34" s="356"/>
      <c r="V34" s="356"/>
      <c r="W34" s="356"/>
      <c r="X34" s="356"/>
      <c r="Y34" s="356"/>
      <c r="Z34" s="356"/>
    </row>
    <row r="35" spans="1:26" ht="12.75" customHeight="1">
      <c r="A35" s="354">
        <f t="shared" si="5"/>
        <v>8</v>
      </c>
      <c r="B35" s="351">
        <v>18</v>
      </c>
      <c r="C35" s="592" t="s">
        <v>153</v>
      </c>
      <c r="D35" s="568"/>
      <c r="E35" s="362" t="s">
        <v>260</v>
      </c>
      <c r="F35" s="363">
        <v>2</v>
      </c>
      <c r="G35" s="363">
        <v>2</v>
      </c>
      <c r="H35" s="363"/>
      <c r="I35" s="363"/>
      <c r="J35" s="363"/>
      <c r="K35" s="363"/>
      <c r="L35" s="363"/>
      <c r="M35" s="363"/>
      <c r="N35" s="363"/>
      <c r="O35" s="363"/>
      <c r="P35" s="240">
        <f t="shared" si="3"/>
        <v>2</v>
      </c>
      <c r="Q35" s="221"/>
      <c r="S35" s="357"/>
      <c r="T35" s="361"/>
    </row>
    <row r="36" spans="1:26" ht="12.75" customHeight="1">
      <c r="A36" s="354">
        <f t="shared" si="5"/>
        <v>9</v>
      </c>
      <c r="B36" s="351">
        <v>19</v>
      </c>
      <c r="C36" s="592" t="s">
        <v>266</v>
      </c>
      <c r="D36" s="568"/>
      <c r="E36" s="362" t="s">
        <v>260</v>
      </c>
      <c r="F36" s="363">
        <v>3</v>
      </c>
      <c r="G36" s="363">
        <v>3</v>
      </c>
      <c r="H36" s="363">
        <v>3</v>
      </c>
      <c r="I36" s="363">
        <v>3</v>
      </c>
      <c r="J36" s="363"/>
      <c r="K36" s="363"/>
      <c r="L36" s="363"/>
      <c r="M36" s="363"/>
      <c r="N36" s="363"/>
      <c r="O36" s="363"/>
      <c r="P36" s="240">
        <f t="shared" si="3"/>
        <v>6</v>
      </c>
      <c r="Q36" s="221"/>
    </row>
    <row r="37" spans="1:26" ht="12.75" customHeight="1">
      <c r="A37" s="354">
        <f t="shared" si="5"/>
        <v>23</v>
      </c>
      <c r="B37" s="351">
        <v>20</v>
      </c>
      <c r="C37" s="592" t="s">
        <v>154</v>
      </c>
      <c r="D37" s="568"/>
      <c r="E37" s="362" t="s">
        <v>260</v>
      </c>
      <c r="F37" s="363">
        <v>2</v>
      </c>
      <c r="G37" s="363">
        <v>2</v>
      </c>
      <c r="H37" s="363">
        <v>3</v>
      </c>
      <c r="I37" s="363">
        <v>3</v>
      </c>
      <c r="J37" s="363"/>
      <c r="K37" s="363"/>
      <c r="L37" s="363"/>
      <c r="M37" s="363"/>
      <c r="N37" s="363"/>
      <c r="O37" s="363"/>
      <c r="P37" s="240">
        <f t="shared" si="3"/>
        <v>5</v>
      </c>
      <c r="Q37" s="221"/>
    </row>
    <row r="38" spans="1:26" ht="12.75" customHeight="1">
      <c r="A38" s="354">
        <f t="shared" si="5"/>
        <v>13</v>
      </c>
      <c r="B38" s="351">
        <v>21</v>
      </c>
      <c r="C38" s="592" t="s">
        <v>267</v>
      </c>
      <c r="D38" s="568"/>
      <c r="E38" s="362" t="s">
        <v>262</v>
      </c>
      <c r="F38" s="363"/>
      <c r="G38" s="363"/>
      <c r="H38" s="363">
        <v>1</v>
      </c>
      <c r="I38" s="363">
        <v>1</v>
      </c>
      <c r="J38" s="363">
        <v>2</v>
      </c>
      <c r="K38" s="363">
        <v>2</v>
      </c>
      <c r="L38" s="363">
        <v>2</v>
      </c>
      <c r="M38" s="363">
        <v>2</v>
      </c>
      <c r="N38" s="363"/>
      <c r="O38" s="363"/>
      <c r="P38" s="240">
        <f t="shared" si="3"/>
        <v>5</v>
      </c>
      <c r="Q38" s="221"/>
    </row>
    <row r="39" spans="1:26" ht="12.75" customHeight="1">
      <c r="A39" s="354">
        <f t="shared" si="5"/>
        <v>7</v>
      </c>
      <c r="B39" s="351">
        <v>22</v>
      </c>
      <c r="C39" s="592" t="s">
        <v>268</v>
      </c>
      <c r="D39" s="568"/>
      <c r="E39" s="362" t="s">
        <v>262</v>
      </c>
      <c r="F39" s="363"/>
      <c r="G39" s="363"/>
      <c r="H39" s="363">
        <v>1</v>
      </c>
      <c r="I39" s="363">
        <v>1</v>
      </c>
      <c r="J39" s="363">
        <v>3</v>
      </c>
      <c r="K39" s="363">
        <v>3</v>
      </c>
      <c r="L39" s="363">
        <v>4</v>
      </c>
      <c r="M39" s="363">
        <v>4</v>
      </c>
      <c r="N39" s="363"/>
      <c r="O39" s="363"/>
      <c r="P39" s="240">
        <f t="shared" si="3"/>
        <v>8</v>
      </c>
      <c r="Q39" s="221"/>
    </row>
    <row r="40" spans="1:26" ht="12.75" customHeight="1">
      <c r="B40" s="249" t="s">
        <v>91</v>
      </c>
      <c r="C40" s="250"/>
      <c r="D40" s="251"/>
      <c r="E40" s="251"/>
      <c r="F40" s="252">
        <f t="shared" ref="F40:O40" si="6">SUM(F33:F39)</f>
        <v>7</v>
      </c>
      <c r="G40" s="252">
        <f t="shared" si="6"/>
        <v>7</v>
      </c>
      <c r="H40" s="252">
        <f t="shared" si="6"/>
        <v>8</v>
      </c>
      <c r="I40" s="252">
        <f t="shared" si="6"/>
        <v>8</v>
      </c>
      <c r="J40" s="252">
        <f t="shared" si="6"/>
        <v>6</v>
      </c>
      <c r="K40" s="252">
        <f t="shared" si="6"/>
        <v>6</v>
      </c>
      <c r="L40" s="252">
        <f t="shared" si="6"/>
        <v>7</v>
      </c>
      <c r="M40" s="252">
        <f t="shared" si="6"/>
        <v>7</v>
      </c>
      <c r="N40" s="252">
        <f t="shared" si="6"/>
        <v>0</v>
      </c>
      <c r="O40" s="252">
        <f t="shared" si="6"/>
        <v>0</v>
      </c>
      <c r="P40" s="252">
        <f t="shared" si="3"/>
        <v>28</v>
      </c>
      <c r="Q40" s="221"/>
    </row>
    <row r="41" spans="1:26" ht="12.75" customHeight="1">
      <c r="A41" s="354">
        <f t="shared" si="5"/>
        <v>25</v>
      </c>
      <c r="B41" s="222">
        <v>23</v>
      </c>
      <c r="C41" s="592" t="s">
        <v>269</v>
      </c>
      <c r="D41" s="568"/>
      <c r="E41" s="362" t="s">
        <v>260</v>
      </c>
      <c r="F41" s="363">
        <v>1</v>
      </c>
      <c r="G41" s="363">
        <v>1</v>
      </c>
      <c r="H41" s="363">
        <v>2</v>
      </c>
      <c r="I41" s="363">
        <v>2</v>
      </c>
      <c r="J41" s="363">
        <v>2</v>
      </c>
      <c r="K41" s="363">
        <v>2</v>
      </c>
      <c r="L41" s="363"/>
      <c r="M41" s="363"/>
      <c r="N41" s="363"/>
      <c r="O41" s="363"/>
      <c r="P41" s="240">
        <f t="shared" si="3"/>
        <v>5</v>
      </c>
      <c r="Q41" s="221"/>
    </row>
    <row r="42" spans="1:26" ht="12.75" customHeight="1">
      <c r="A42" s="354">
        <f t="shared" si="5"/>
        <v>19</v>
      </c>
      <c r="B42" s="222">
        <v>24</v>
      </c>
      <c r="C42" s="592" t="s">
        <v>270</v>
      </c>
      <c r="D42" s="568"/>
      <c r="E42" s="362" t="s">
        <v>260</v>
      </c>
      <c r="F42" s="363">
        <v>2</v>
      </c>
      <c r="G42" s="363">
        <v>2</v>
      </c>
      <c r="H42" s="363">
        <v>2</v>
      </c>
      <c r="I42" s="363">
        <v>2</v>
      </c>
      <c r="J42" s="363">
        <v>2</v>
      </c>
      <c r="K42" s="363">
        <v>2</v>
      </c>
      <c r="L42" s="363"/>
      <c r="M42" s="363"/>
      <c r="N42" s="363"/>
      <c r="O42" s="363"/>
      <c r="P42" s="240">
        <f t="shared" si="3"/>
        <v>6</v>
      </c>
      <c r="Q42" s="221"/>
    </row>
    <row r="43" spans="1:26" ht="12.75" customHeight="1">
      <c r="A43" s="354">
        <f t="shared" si="5"/>
        <v>21</v>
      </c>
      <c r="B43" s="222">
        <v>25</v>
      </c>
      <c r="C43" s="592" t="s">
        <v>271</v>
      </c>
      <c r="D43" s="568"/>
      <c r="E43" s="362" t="s">
        <v>260</v>
      </c>
      <c r="F43" s="363">
        <v>1</v>
      </c>
      <c r="G43" s="363">
        <v>1</v>
      </c>
      <c r="H43" s="363">
        <v>1</v>
      </c>
      <c r="I43" s="363">
        <v>1</v>
      </c>
      <c r="J43" s="363">
        <v>1</v>
      </c>
      <c r="K43" s="363">
        <v>1</v>
      </c>
      <c r="L43" s="363"/>
      <c r="M43" s="363"/>
      <c r="N43" s="363"/>
      <c r="O43" s="363"/>
      <c r="P43" s="240">
        <f t="shared" si="3"/>
        <v>3</v>
      </c>
      <c r="Q43" s="221"/>
    </row>
    <row r="44" spans="1:26" ht="12.75" customHeight="1">
      <c r="A44" s="354">
        <f t="shared" si="5"/>
        <v>21</v>
      </c>
      <c r="B44" s="222">
        <v>26</v>
      </c>
      <c r="C44" s="592" t="s">
        <v>272</v>
      </c>
      <c r="D44" s="568"/>
      <c r="E44" s="362" t="s">
        <v>262</v>
      </c>
      <c r="F44" s="363"/>
      <c r="G44" s="363"/>
      <c r="H44" s="363"/>
      <c r="I44" s="363"/>
      <c r="J44" s="363"/>
      <c r="K44" s="363"/>
      <c r="L44" s="363">
        <v>2</v>
      </c>
      <c r="M44" s="363">
        <v>2</v>
      </c>
      <c r="N44" s="363">
        <v>3</v>
      </c>
      <c r="O44" s="363"/>
      <c r="P44" s="240">
        <f t="shared" si="3"/>
        <v>3.5</v>
      </c>
      <c r="Q44" s="221"/>
    </row>
    <row r="45" spans="1:26" ht="12.75" customHeight="1">
      <c r="A45" s="354">
        <f t="shared" si="5"/>
        <v>18</v>
      </c>
      <c r="B45" s="222">
        <v>27</v>
      </c>
      <c r="C45" s="592" t="s">
        <v>273</v>
      </c>
      <c r="D45" s="568"/>
      <c r="E45" s="362" t="s">
        <v>262</v>
      </c>
      <c r="F45" s="363"/>
      <c r="G45" s="363"/>
      <c r="H45" s="363"/>
      <c r="I45" s="363"/>
      <c r="J45" s="363">
        <v>1</v>
      </c>
      <c r="K45" s="363">
        <v>1</v>
      </c>
      <c r="L45" s="363">
        <v>4</v>
      </c>
      <c r="M45" s="363">
        <v>4</v>
      </c>
      <c r="N45" s="363">
        <v>4</v>
      </c>
      <c r="O45" s="363"/>
      <c r="P45" s="240">
        <f t="shared" si="3"/>
        <v>7</v>
      </c>
      <c r="Q45" s="221"/>
    </row>
    <row r="46" spans="1:26" s="525" customFormat="1" ht="12.75" customHeight="1">
      <c r="A46" s="526"/>
      <c r="B46" s="383">
        <v>28</v>
      </c>
      <c r="C46" s="593" t="s">
        <v>320</v>
      </c>
      <c r="D46" s="594"/>
      <c r="E46" s="530" t="s">
        <v>328</v>
      </c>
      <c r="F46" s="98"/>
      <c r="G46" s="98"/>
      <c r="H46" s="98"/>
      <c r="I46" s="98"/>
      <c r="J46" s="98"/>
      <c r="K46" s="98"/>
      <c r="L46" s="98"/>
      <c r="M46" s="98"/>
      <c r="N46" s="98"/>
      <c r="O46" s="532">
        <v>3</v>
      </c>
      <c r="P46" s="95">
        <f t="shared" si="3"/>
        <v>1.5</v>
      </c>
      <c r="Q46" s="221"/>
    </row>
    <row r="47" spans="1:26" ht="12.75" customHeight="1">
      <c r="A47" s="354">
        <f t="shared" si="5"/>
        <v>23</v>
      </c>
      <c r="B47" s="383">
        <v>29</v>
      </c>
      <c r="C47" s="593" t="s">
        <v>321</v>
      </c>
      <c r="D47" s="595"/>
      <c r="E47" s="533" t="s">
        <v>328</v>
      </c>
      <c r="F47" s="98"/>
      <c r="G47" s="98"/>
      <c r="H47" s="98"/>
      <c r="I47" s="98"/>
      <c r="J47" s="98"/>
      <c r="K47" s="98"/>
      <c r="L47" s="98"/>
      <c r="M47" s="98"/>
      <c r="N47" s="98"/>
      <c r="O47" s="89">
        <v>3</v>
      </c>
      <c r="P47" s="95">
        <f t="shared" si="3"/>
        <v>1.5</v>
      </c>
      <c r="Q47" s="221"/>
    </row>
    <row r="48" spans="1:26" s="554" customFormat="1" ht="12.75" customHeight="1">
      <c r="A48" s="555"/>
      <c r="B48" s="383">
        <v>30</v>
      </c>
      <c r="C48" s="602" t="s">
        <v>332</v>
      </c>
      <c r="D48" s="595"/>
      <c r="E48" s="77" t="s">
        <v>328</v>
      </c>
      <c r="F48" s="98"/>
      <c r="G48" s="98"/>
      <c r="H48" s="98"/>
      <c r="I48" s="98"/>
      <c r="J48" s="98"/>
      <c r="K48" s="98"/>
      <c r="L48" s="98"/>
      <c r="M48" s="98"/>
      <c r="N48" s="98"/>
      <c r="O48" s="89">
        <v>1</v>
      </c>
      <c r="P48" s="95">
        <f t="shared" si="3"/>
        <v>0.5</v>
      </c>
      <c r="Q48" s="221"/>
    </row>
    <row r="49" spans="1:25" ht="12.75" customHeight="1">
      <c r="A49" s="354">
        <f t="shared" si="5"/>
        <v>17</v>
      </c>
      <c r="B49" s="578">
        <v>31</v>
      </c>
      <c r="C49" s="573" t="s">
        <v>97</v>
      </c>
      <c r="D49" s="574"/>
      <c r="E49" s="384" t="s">
        <v>260</v>
      </c>
      <c r="F49" s="385"/>
      <c r="G49" s="385"/>
      <c r="H49" s="385"/>
      <c r="I49" s="385"/>
      <c r="J49" s="385"/>
      <c r="K49" s="385" t="s">
        <v>98</v>
      </c>
      <c r="L49" s="385"/>
      <c r="M49" s="385"/>
      <c r="N49" s="385"/>
      <c r="O49" s="385"/>
      <c r="P49" s="248">
        <f t="shared" si="3"/>
        <v>0</v>
      </c>
      <c r="Q49" s="221"/>
    </row>
    <row r="50" spans="1:25" ht="12.75" customHeight="1">
      <c r="A50" s="354">
        <f t="shared" si="5"/>
        <v>0</v>
      </c>
      <c r="B50" s="583"/>
      <c r="C50" s="575"/>
      <c r="D50" s="576"/>
      <c r="E50" s="384" t="s">
        <v>262</v>
      </c>
      <c r="F50" s="385"/>
      <c r="G50" s="385"/>
      <c r="H50" s="385"/>
      <c r="I50" s="385"/>
      <c r="J50" s="385"/>
      <c r="K50" s="385"/>
      <c r="L50" s="385"/>
      <c r="M50" s="385" t="s">
        <v>98</v>
      </c>
      <c r="N50" s="385"/>
      <c r="O50" s="385"/>
      <c r="P50" s="248">
        <f t="shared" si="3"/>
        <v>0</v>
      </c>
      <c r="Q50" s="221"/>
    </row>
    <row r="51" spans="1:25" ht="12.75" customHeight="1">
      <c r="B51" s="255" t="s">
        <v>99</v>
      </c>
      <c r="C51" s="256"/>
      <c r="D51" s="257"/>
      <c r="E51" s="257"/>
      <c r="F51" s="258">
        <f t="shared" ref="F51:O51" si="7">SUM(F41:F50)</f>
        <v>4</v>
      </c>
      <c r="G51" s="258">
        <f t="shared" si="7"/>
        <v>4</v>
      </c>
      <c r="H51" s="258">
        <f t="shared" si="7"/>
        <v>5</v>
      </c>
      <c r="I51" s="258">
        <f t="shared" si="7"/>
        <v>5</v>
      </c>
      <c r="J51" s="258">
        <f t="shared" si="7"/>
        <v>6</v>
      </c>
      <c r="K51" s="258">
        <f t="shared" si="7"/>
        <v>6</v>
      </c>
      <c r="L51" s="258">
        <f t="shared" si="7"/>
        <v>6</v>
      </c>
      <c r="M51" s="258">
        <f t="shared" si="7"/>
        <v>6</v>
      </c>
      <c r="N51" s="258">
        <f t="shared" si="7"/>
        <v>7</v>
      </c>
      <c r="O51" s="258">
        <f t="shared" si="7"/>
        <v>7</v>
      </c>
      <c r="P51" s="252">
        <f t="shared" si="3"/>
        <v>28</v>
      </c>
      <c r="Q51" s="221"/>
    </row>
    <row r="52" spans="1:25" ht="12.75" customHeight="1">
      <c r="B52" s="259" t="s">
        <v>106</v>
      </c>
      <c r="C52" s="260"/>
      <c r="D52" s="261"/>
      <c r="E52" s="262"/>
      <c r="F52" s="386">
        <f t="shared" ref="F52:O52" si="8">SUM(F51,F40)</f>
        <v>11</v>
      </c>
      <c r="G52" s="386">
        <f t="shared" si="8"/>
        <v>11</v>
      </c>
      <c r="H52" s="386">
        <f t="shared" si="8"/>
        <v>13</v>
      </c>
      <c r="I52" s="386">
        <f t="shared" si="8"/>
        <v>13</v>
      </c>
      <c r="J52" s="386">
        <f t="shared" si="8"/>
        <v>12</v>
      </c>
      <c r="K52" s="386">
        <f t="shared" si="8"/>
        <v>12</v>
      </c>
      <c r="L52" s="386">
        <f t="shared" si="8"/>
        <v>13</v>
      </c>
      <c r="M52" s="386">
        <f t="shared" si="8"/>
        <v>13</v>
      </c>
      <c r="N52" s="386">
        <f t="shared" si="8"/>
        <v>7</v>
      </c>
      <c r="O52" s="386">
        <f t="shared" si="8"/>
        <v>7</v>
      </c>
      <c r="P52" s="387">
        <f t="shared" si="3"/>
        <v>56</v>
      </c>
      <c r="Q52" s="221"/>
    </row>
    <row r="53" spans="1:25" ht="12.75" customHeight="1">
      <c r="B53" s="596" t="s">
        <v>112</v>
      </c>
      <c r="C53" s="570"/>
      <c r="D53" s="570"/>
      <c r="E53" s="568"/>
      <c r="F53" s="388">
        <v>11</v>
      </c>
      <c r="G53" s="388">
        <v>11</v>
      </c>
      <c r="H53" s="388">
        <v>13</v>
      </c>
      <c r="I53" s="388">
        <v>13</v>
      </c>
      <c r="J53" s="388">
        <v>12</v>
      </c>
      <c r="K53" s="388">
        <v>12</v>
      </c>
      <c r="L53" s="388">
        <v>13</v>
      </c>
      <c r="M53" s="388">
        <v>13</v>
      </c>
      <c r="N53" s="386">
        <v>7</v>
      </c>
      <c r="O53" s="386">
        <v>7</v>
      </c>
      <c r="P53" s="387">
        <f>SUM(F53:M53)/2+N53</f>
        <v>56</v>
      </c>
      <c r="Q53" s="221"/>
      <c r="S53" s="203" t="s">
        <v>110</v>
      </c>
    </row>
    <row r="54" spans="1:25" ht="12.75" customHeight="1">
      <c r="B54" s="597" t="s">
        <v>114</v>
      </c>
      <c r="C54" s="570"/>
      <c r="D54" s="570"/>
      <c r="E54" s="568"/>
      <c r="F54" s="266"/>
      <c r="G54" s="212"/>
      <c r="H54" s="212"/>
      <c r="I54" s="212"/>
      <c r="J54" s="212"/>
      <c r="K54" s="212" t="s">
        <v>260</v>
      </c>
      <c r="L54" s="212"/>
      <c r="M54" s="212"/>
      <c r="N54" s="212" t="s">
        <v>262</v>
      </c>
      <c r="O54" s="212"/>
      <c r="P54" s="225">
        <f>COUNTA(F54:O54)</f>
        <v>2</v>
      </c>
      <c r="Q54" s="221"/>
    </row>
    <row r="55" spans="1:25" ht="34.5" customHeight="1">
      <c r="A55" s="201"/>
      <c r="B55" s="598" t="s">
        <v>59</v>
      </c>
      <c r="C55" s="570"/>
      <c r="D55" s="570"/>
      <c r="E55" s="568"/>
      <c r="F55" s="267">
        <f t="shared" ref="F55:O55" si="9">F28+F52+F32</f>
        <v>35</v>
      </c>
      <c r="G55" s="267">
        <f t="shared" si="9"/>
        <v>35</v>
      </c>
      <c r="H55" s="267">
        <f t="shared" si="9"/>
        <v>36</v>
      </c>
      <c r="I55" s="267">
        <f t="shared" si="9"/>
        <v>36</v>
      </c>
      <c r="J55" s="267">
        <f t="shared" si="9"/>
        <v>36</v>
      </c>
      <c r="K55" s="267">
        <f t="shared" si="9"/>
        <v>36</v>
      </c>
      <c r="L55" s="267">
        <f t="shared" si="9"/>
        <v>34</v>
      </c>
      <c r="M55" s="267">
        <f t="shared" si="9"/>
        <v>34</v>
      </c>
      <c r="N55" s="267">
        <f t="shared" si="9"/>
        <v>27</v>
      </c>
      <c r="O55" s="267">
        <f t="shared" si="9"/>
        <v>25</v>
      </c>
      <c r="P55" s="269">
        <f>SUM(F55:O55)/2</f>
        <v>167</v>
      </c>
      <c r="Q55" s="221"/>
      <c r="R55" s="201"/>
      <c r="S55" s="201"/>
      <c r="T55" s="201"/>
      <c r="U55" s="201"/>
      <c r="V55" s="201"/>
      <c r="W55" s="201"/>
      <c r="X55" s="201"/>
      <c r="Y55" s="201"/>
    </row>
    <row r="56" spans="1:25" ht="25.5" customHeight="1">
      <c r="B56" s="599"/>
      <c r="C56" s="600" t="s">
        <v>286</v>
      </c>
      <c r="D56" s="567" t="s">
        <v>116</v>
      </c>
      <c r="E56" s="568"/>
      <c r="F56" s="270">
        <v>1</v>
      </c>
      <c r="G56" s="270">
        <v>1</v>
      </c>
      <c r="H56" s="270">
        <v>1</v>
      </c>
      <c r="I56" s="270">
        <v>1</v>
      </c>
      <c r="J56" s="270"/>
      <c r="K56" s="270"/>
      <c r="L56" s="270"/>
      <c r="M56" s="270"/>
      <c r="N56" s="270">
        <v>2</v>
      </c>
      <c r="O56" s="270">
        <v>2</v>
      </c>
      <c r="P56" s="565">
        <f>SUM(F56:O57)/2</f>
        <v>4</v>
      </c>
      <c r="Q56" s="221"/>
    </row>
    <row r="57" spans="1:25" s="512" customFormat="1" ht="17.25" customHeight="1">
      <c r="B57" s="566"/>
      <c r="C57" s="601"/>
      <c r="D57" s="567" t="s">
        <v>39</v>
      </c>
      <c r="E57" s="568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566"/>
      <c r="Q57" s="221"/>
    </row>
    <row r="58" spans="1:25" ht="12.75" customHeight="1">
      <c r="B58" s="222">
        <v>1</v>
      </c>
      <c r="C58" s="608" t="s">
        <v>117</v>
      </c>
      <c r="D58" s="570"/>
      <c r="E58" s="568"/>
      <c r="F58" s="369">
        <v>2</v>
      </c>
      <c r="G58" s="369">
        <v>2</v>
      </c>
      <c r="H58" s="369">
        <v>2</v>
      </c>
      <c r="I58" s="369">
        <v>2</v>
      </c>
      <c r="J58" s="369">
        <v>2</v>
      </c>
      <c r="K58" s="369">
        <v>2</v>
      </c>
      <c r="L58" s="124">
        <v>1</v>
      </c>
      <c r="M58" s="124">
        <v>1</v>
      </c>
      <c r="N58" s="124">
        <v>1</v>
      </c>
      <c r="O58" s="124">
        <v>1</v>
      </c>
      <c r="P58" s="370" t="s">
        <v>138</v>
      </c>
      <c r="Q58" s="201"/>
    </row>
    <row r="59" spans="1:25" ht="12.75" customHeight="1">
      <c r="B59" s="222">
        <v>2</v>
      </c>
      <c r="C59" s="607" t="s">
        <v>119</v>
      </c>
      <c r="D59" s="570"/>
      <c r="E59" s="568"/>
      <c r="F59" s="369">
        <v>0.5</v>
      </c>
      <c r="G59" s="369"/>
      <c r="H59" s="369">
        <v>0.5</v>
      </c>
      <c r="I59" s="369"/>
      <c r="J59" s="369">
        <v>0.5</v>
      </c>
      <c r="K59" s="369"/>
      <c r="L59" s="369"/>
      <c r="M59" s="371"/>
      <c r="N59" s="371"/>
      <c r="O59" s="371"/>
      <c r="P59" s="370" t="s">
        <v>138</v>
      </c>
      <c r="Q59" s="201"/>
    </row>
    <row r="60" spans="1:25" ht="12.75" customHeight="1">
      <c r="B60" s="222">
        <v>3</v>
      </c>
      <c r="C60" s="607" t="s">
        <v>120</v>
      </c>
      <c r="D60" s="570"/>
      <c r="E60" s="568"/>
      <c r="F60" s="369"/>
      <c r="G60" s="369"/>
      <c r="H60" s="369"/>
      <c r="I60" s="369"/>
      <c r="J60" s="369"/>
      <c r="K60" s="369"/>
      <c r="L60" s="369"/>
      <c r="M60" s="371"/>
      <c r="N60" s="371"/>
      <c r="O60" s="371"/>
      <c r="P60" s="370" t="s">
        <v>138</v>
      </c>
      <c r="Q60" s="201"/>
    </row>
    <row r="61" spans="1:25" ht="12.75" customHeight="1">
      <c r="B61" s="222">
        <v>4</v>
      </c>
      <c r="C61" s="607" t="s">
        <v>121</v>
      </c>
      <c r="D61" s="570"/>
      <c r="E61" s="568"/>
      <c r="F61" s="369"/>
      <c r="G61" s="369"/>
      <c r="H61" s="369"/>
      <c r="I61" s="369"/>
      <c r="J61" s="369"/>
      <c r="K61" s="369"/>
      <c r="L61" s="369"/>
      <c r="M61" s="371"/>
      <c r="N61" s="371"/>
      <c r="O61" s="371"/>
      <c r="P61" s="370" t="s">
        <v>138</v>
      </c>
      <c r="Q61" s="201"/>
    </row>
    <row r="62" spans="1:25" ht="12.75" customHeight="1">
      <c r="B62" s="222">
        <v>5</v>
      </c>
      <c r="C62" s="607" t="s">
        <v>122</v>
      </c>
      <c r="D62" s="570"/>
      <c r="E62" s="568"/>
      <c r="F62" s="369"/>
      <c r="G62" s="369"/>
      <c r="H62" s="369"/>
      <c r="I62" s="369"/>
      <c r="J62" s="369"/>
      <c r="K62" s="369"/>
      <c r="L62" s="369"/>
      <c r="M62" s="371"/>
      <c r="N62" s="371"/>
      <c r="O62" s="371"/>
      <c r="P62" s="370" t="s">
        <v>138</v>
      </c>
      <c r="Q62" s="201"/>
    </row>
    <row r="63" spans="1:25" ht="12.75" customHeight="1">
      <c r="B63" s="222">
        <v>6</v>
      </c>
      <c r="C63" s="607" t="s">
        <v>123</v>
      </c>
      <c r="D63" s="570"/>
      <c r="E63" s="568"/>
      <c r="F63" s="369"/>
      <c r="G63" s="369"/>
      <c r="H63" s="369"/>
      <c r="I63" s="369"/>
      <c r="J63" s="369"/>
      <c r="K63" s="369"/>
      <c r="L63" s="369"/>
      <c r="M63" s="371"/>
      <c r="N63" s="371"/>
      <c r="O63" s="371"/>
      <c r="P63" s="370" t="s">
        <v>138</v>
      </c>
      <c r="Q63" s="201"/>
    </row>
    <row r="64" spans="1:25" ht="12.75" customHeight="1">
      <c r="B64" s="222">
        <v>7</v>
      </c>
      <c r="C64" s="607" t="s">
        <v>124</v>
      </c>
      <c r="D64" s="570"/>
      <c r="E64" s="568"/>
      <c r="F64" s="369"/>
      <c r="G64" s="369"/>
      <c r="H64" s="369"/>
      <c r="I64" s="369"/>
      <c r="J64" s="369"/>
      <c r="K64" s="369"/>
      <c r="L64" s="369"/>
      <c r="M64" s="371"/>
      <c r="N64" s="371"/>
      <c r="O64" s="371"/>
      <c r="P64" s="370" t="s">
        <v>138</v>
      </c>
      <c r="Q64" s="201"/>
    </row>
    <row r="65" spans="1:25" ht="12.75" customHeight="1">
      <c r="B65" s="222">
        <v>8</v>
      </c>
      <c r="C65" s="607" t="s">
        <v>125</v>
      </c>
      <c r="D65" s="570"/>
      <c r="E65" s="568"/>
      <c r="F65" s="369"/>
      <c r="G65" s="369"/>
      <c r="H65" s="369"/>
      <c r="I65" s="369"/>
      <c r="J65" s="369"/>
      <c r="K65" s="369"/>
      <c r="L65" s="369"/>
      <c r="M65" s="371"/>
      <c r="N65" s="371"/>
      <c r="O65" s="371"/>
      <c r="P65" s="370" t="s">
        <v>138</v>
      </c>
      <c r="Q65" s="201"/>
    </row>
    <row r="66" spans="1:25" ht="12.75" customHeight="1">
      <c r="B66" s="222">
        <v>9</v>
      </c>
      <c r="C66" s="607" t="s">
        <v>126</v>
      </c>
      <c r="D66" s="570"/>
      <c r="E66" s="568"/>
      <c r="F66" s="369" t="s">
        <v>127</v>
      </c>
      <c r="G66" s="369"/>
      <c r="H66" s="369"/>
      <c r="I66" s="369"/>
      <c r="J66" s="369"/>
      <c r="K66" s="369"/>
      <c r="L66" s="369"/>
      <c r="M66" s="371"/>
      <c r="N66" s="371"/>
      <c r="O66" s="371" t="s">
        <v>127</v>
      </c>
      <c r="P66" s="370" t="s">
        <v>138</v>
      </c>
      <c r="Q66" s="201"/>
    </row>
    <row r="67" spans="1:25" ht="12.75" customHeight="1">
      <c r="B67" s="222">
        <v>10</v>
      </c>
      <c r="C67" s="607" t="s">
        <v>129</v>
      </c>
      <c r="D67" s="570"/>
      <c r="E67" s="568"/>
      <c r="F67" s="369"/>
      <c r="G67" s="369"/>
      <c r="H67" s="369"/>
      <c r="I67" s="369"/>
      <c r="J67" s="369"/>
      <c r="K67" s="369"/>
      <c r="L67" s="369"/>
      <c r="M67" s="371"/>
      <c r="N67" s="371"/>
      <c r="O67" s="371"/>
      <c r="P67" s="370" t="s">
        <v>138</v>
      </c>
      <c r="Q67" s="201"/>
    </row>
    <row r="68" spans="1:25" ht="12.75" customHeight="1">
      <c r="A68" s="273"/>
      <c r="B68" s="603" t="s">
        <v>130</v>
      </c>
      <c r="C68" s="570"/>
      <c r="D68" s="570"/>
      <c r="E68" s="568"/>
      <c r="F68" s="267">
        <f t="shared" ref="F68:O68" si="10">SUM(F56:F67)</f>
        <v>3.5</v>
      </c>
      <c r="G68" s="267">
        <f t="shared" si="10"/>
        <v>3</v>
      </c>
      <c r="H68" s="267">
        <f t="shared" si="10"/>
        <v>3.5</v>
      </c>
      <c r="I68" s="267">
        <f t="shared" si="10"/>
        <v>3</v>
      </c>
      <c r="J68" s="267">
        <f t="shared" si="10"/>
        <v>2.5</v>
      </c>
      <c r="K68" s="267">
        <f t="shared" si="10"/>
        <v>2</v>
      </c>
      <c r="L68" s="267">
        <f t="shared" si="10"/>
        <v>1</v>
      </c>
      <c r="M68" s="267">
        <f t="shared" si="10"/>
        <v>1</v>
      </c>
      <c r="N68" s="267">
        <f t="shared" si="10"/>
        <v>3</v>
      </c>
      <c r="O68" s="267">
        <f t="shared" si="10"/>
        <v>3</v>
      </c>
      <c r="P68" s="268">
        <f>SUM(F68:O68)</f>
        <v>25.5</v>
      </c>
      <c r="Q68" s="273"/>
      <c r="R68" s="273"/>
      <c r="S68" s="273"/>
      <c r="T68" s="273"/>
      <c r="U68" s="273"/>
      <c r="V68" s="273"/>
      <c r="W68" s="273"/>
      <c r="X68" s="273"/>
      <c r="Y68" s="273"/>
    </row>
    <row r="69" spans="1:25" ht="12.75" customHeight="1">
      <c r="A69" s="273"/>
      <c r="B69" s="372"/>
      <c r="C69" s="604" t="s">
        <v>211</v>
      </c>
      <c r="D69" s="605"/>
      <c r="E69" s="373"/>
      <c r="F69" s="374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Q69" s="273"/>
      <c r="R69" s="273"/>
      <c r="S69" s="273"/>
      <c r="T69" s="273"/>
      <c r="U69" s="273"/>
      <c r="V69" s="273"/>
      <c r="W69" s="273"/>
      <c r="X69" s="273"/>
      <c r="Y69" s="273"/>
    </row>
    <row r="70" spans="1:25" ht="12.75" customHeight="1">
      <c r="A70" s="273"/>
      <c r="B70" s="372"/>
      <c r="C70" s="273" t="s">
        <v>77</v>
      </c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</row>
    <row r="71" spans="1:25" ht="12.75" customHeight="1">
      <c r="C71" s="203" t="s">
        <v>135</v>
      </c>
      <c r="Q71" s="201"/>
    </row>
    <row r="72" spans="1:25" ht="12.75" customHeight="1">
      <c r="F72" s="572" t="s">
        <v>78</v>
      </c>
      <c r="G72" s="570"/>
      <c r="H72" s="570"/>
      <c r="I72" s="570"/>
      <c r="J72" s="570"/>
      <c r="K72" s="570"/>
      <c r="L72" s="570"/>
      <c r="M72" s="570"/>
      <c r="N72" s="570"/>
      <c r="O72" s="568"/>
      <c r="Q72" s="201"/>
    </row>
    <row r="73" spans="1:25" ht="12.75" customHeight="1">
      <c r="E73" s="201"/>
      <c r="F73" s="606">
        <v>35</v>
      </c>
      <c r="G73" s="568"/>
      <c r="H73" s="606">
        <v>36</v>
      </c>
      <c r="I73" s="568"/>
      <c r="J73" s="606">
        <v>36</v>
      </c>
      <c r="K73" s="568"/>
      <c r="L73" s="606">
        <v>34</v>
      </c>
      <c r="M73" s="568"/>
      <c r="N73" s="606">
        <v>26</v>
      </c>
      <c r="O73" s="568"/>
      <c r="Q73" s="201"/>
    </row>
    <row r="74" spans="1:25" ht="12.75" customHeight="1">
      <c r="E74" s="201"/>
      <c r="F74" s="221"/>
      <c r="G74" s="221"/>
      <c r="H74" s="221"/>
      <c r="I74" s="221"/>
      <c r="J74" s="221"/>
      <c r="K74" s="221"/>
      <c r="L74" s="221"/>
      <c r="M74" s="221"/>
      <c r="N74" s="221"/>
      <c r="O74" s="221"/>
      <c r="Q74" s="201"/>
    </row>
    <row r="75" spans="1:25" ht="12.75" customHeight="1">
      <c r="C75" s="204"/>
      <c r="D75" s="204"/>
      <c r="E75" s="201"/>
      <c r="Q75" s="201"/>
    </row>
    <row r="76" spans="1:25" ht="12.75" customHeight="1">
      <c r="C76" s="201"/>
      <c r="D76" s="201"/>
      <c r="E76" s="201"/>
      <c r="Q76" s="201"/>
    </row>
    <row r="77" spans="1:25" ht="12.75" customHeight="1">
      <c r="C77" s="201"/>
      <c r="D77" s="201"/>
      <c r="E77" s="201"/>
      <c r="Q77" s="201"/>
    </row>
    <row r="78" spans="1:25" ht="12.75" customHeight="1">
      <c r="C78" s="201"/>
      <c r="D78" s="201"/>
      <c r="E78" s="201"/>
      <c r="Q78" s="201"/>
    </row>
    <row r="79" spans="1:25" ht="12.75" customHeight="1">
      <c r="C79" s="389"/>
      <c r="D79" s="201"/>
      <c r="Q79" s="201"/>
    </row>
    <row r="80" spans="1:25" ht="12.75" customHeight="1">
      <c r="C80" s="201"/>
      <c r="D80" s="201"/>
      <c r="Q80" s="201"/>
    </row>
    <row r="81" spans="3:17" ht="12.75" customHeight="1">
      <c r="C81" s="201"/>
      <c r="D81" s="201"/>
      <c r="H81" s="390"/>
      <c r="I81" s="390"/>
      <c r="J81" s="390"/>
      <c r="K81" s="390"/>
      <c r="L81" s="390"/>
      <c r="M81" s="390"/>
      <c r="Q81" s="201"/>
    </row>
    <row r="82" spans="3:17" ht="12.75" customHeight="1">
      <c r="C82" s="389"/>
      <c r="D82" s="201"/>
      <c r="Q82" s="201"/>
    </row>
    <row r="83" spans="3:17" ht="12.75" customHeight="1">
      <c r="C83" s="201"/>
      <c r="D83" s="201"/>
      <c r="Q83" s="201"/>
    </row>
    <row r="84" spans="3:17" ht="12.75" customHeight="1">
      <c r="C84" s="201"/>
      <c r="D84" s="201"/>
      <c r="Q84" s="201"/>
    </row>
    <row r="85" spans="3:17" ht="12.75" customHeight="1">
      <c r="C85" s="201"/>
      <c r="D85" s="201"/>
      <c r="Q85" s="201"/>
    </row>
    <row r="86" spans="3:17" ht="12.75" customHeight="1">
      <c r="Q86" s="201"/>
    </row>
    <row r="87" spans="3:17" ht="12.75" customHeight="1">
      <c r="Q87" s="201"/>
    </row>
    <row r="88" spans="3:17" ht="12.75" customHeight="1">
      <c r="Q88" s="201"/>
    </row>
    <row r="89" spans="3:17" ht="12.75" customHeight="1">
      <c r="Q89" s="201"/>
    </row>
    <row r="90" spans="3:17" ht="12.75" customHeight="1">
      <c r="Q90" s="201"/>
    </row>
    <row r="91" spans="3:17" ht="12.75" customHeight="1">
      <c r="Q91" s="201"/>
    </row>
    <row r="92" spans="3:17" ht="12.75" customHeight="1">
      <c r="Q92" s="201"/>
    </row>
    <row r="93" spans="3:17" ht="12.75" customHeight="1">
      <c r="Q93" s="201"/>
    </row>
    <row r="94" spans="3:17" ht="12.75" customHeight="1">
      <c r="Q94" s="201"/>
    </row>
    <row r="95" spans="3:17" ht="12.75" customHeight="1">
      <c r="Q95" s="201"/>
    </row>
    <row r="96" spans="3:17" ht="12.75" customHeight="1">
      <c r="Q96" s="201"/>
    </row>
    <row r="97" spans="17:17" ht="12.75" customHeight="1">
      <c r="Q97" s="201"/>
    </row>
    <row r="98" spans="17:17" ht="12.75" customHeight="1">
      <c r="Q98" s="201"/>
    </row>
    <row r="99" spans="17:17" ht="12.75" customHeight="1">
      <c r="Q99" s="201"/>
    </row>
    <row r="100" spans="17:17" ht="12.75" customHeight="1">
      <c r="Q100" s="201"/>
    </row>
    <row r="101" spans="17:17" ht="12.75" customHeight="1">
      <c r="Q101" s="201"/>
    </row>
    <row r="102" spans="17:17" ht="12.75" customHeight="1">
      <c r="Q102" s="201"/>
    </row>
    <row r="103" spans="17:17" ht="12.75" customHeight="1">
      <c r="Q103" s="201"/>
    </row>
    <row r="104" spans="17:17" ht="12.75" customHeight="1">
      <c r="Q104" s="201"/>
    </row>
    <row r="105" spans="17:17" ht="12.75" customHeight="1">
      <c r="Q105" s="201"/>
    </row>
    <row r="106" spans="17:17" ht="12.75" customHeight="1">
      <c r="Q106" s="201"/>
    </row>
    <row r="107" spans="17:17" ht="12.75" customHeight="1">
      <c r="Q107" s="201"/>
    </row>
    <row r="108" spans="17:17" ht="12.75" customHeight="1">
      <c r="Q108" s="201"/>
    </row>
    <row r="109" spans="17:17" ht="12.75" customHeight="1">
      <c r="Q109" s="201"/>
    </row>
    <row r="110" spans="17:17" ht="12.75" customHeight="1">
      <c r="Q110" s="201"/>
    </row>
    <row r="111" spans="17:17" ht="12.75" customHeight="1">
      <c r="Q111" s="201"/>
    </row>
    <row r="112" spans="17:17" ht="12.75" customHeight="1">
      <c r="Q112" s="201"/>
    </row>
    <row r="113" spans="17:17" ht="12.75" customHeight="1">
      <c r="Q113" s="201"/>
    </row>
    <row r="114" spans="17:17" ht="12.75" customHeight="1">
      <c r="Q114" s="201"/>
    </row>
    <row r="115" spans="17:17" ht="12.75" customHeight="1">
      <c r="Q115" s="201"/>
    </row>
    <row r="116" spans="17:17" ht="12.75" customHeight="1">
      <c r="Q116" s="201"/>
    </row>
    <row r="117" spans="17:17" ht="12.75" customHeight="1">
      <c r="Q117" s="201"/>
    </row>
    <row r="118" spans="17:17" ht="12.75" customHeight="1">
      <c r="Q118" s="201"/>
    </row>
    <row r="119" spans="17:17" ht="12.75" customHeight="1">
      <c r="Q119" s="201"/>
    </row>
    <row r="120" spans="17:17" ht="12.75" customHeight="1">
      <c r="Q120" s="201"/>
    </row>
    <row r="121" spans="17:17" ht="12.75" customHeight="1">
      <c r="Q121" s="201"/>
    </row>
    <row r="122" spans="17:17" ht="12.75" customHeight="1">
      <c r="Q122" s="201"/>
    </row>
    <row r="123" spans="17:17" ht="12.75" customHeight="1">
      <c r="Q123" s="201"/>
    </row>
    <row r="124" spans="17:17" ht="12.75" customHeight="1">
      <c r="Q124" s="201"/>
    </row>
    <row r="125" spans="17:17" ht="12.75" customHeight="1">
      <c r="Q125" s="201"/>
    </row>
    <row r="126" spans="17:17" ht="12.75" customHeight="1">
      <c r="Q126" s="201"/>
    </row>
    <row r="127" spans="17:17" ht="12.75" customHeight="1">
      <c r="Q127" s="201"/>
    </row>
    <row r="128" spans="17:17" ht="12.75" customHeight="1">
      <c r="Q128" s="201"/>
    </row>
    <row r="129" spans="17:17" ht="12.75" customHeight="1">
      <c r="Q129" s="201"/>
    </row>
    <row r="130" spans="17:17" ht="12.75" customHeight="1">
      <c r="Q130" s="201"/>
    </row>
    <row r="131" spans="17:17" ht="12.75" customHeight="1">
      <c r="Q131" s="201"/>
    </row>
    <row r="132" spans="17:17" ht="12.75" customHeight="1">
      <c r="Q132" s="201"/>
    </row>
    <row r="133" spans="17:17" ht="12.75" customHeight="1">
      <c r="Q133" s="201"/>
    </row>
    <row r="134" spans="17:17" ht="12.75" customHeight="1">
      <c r="Q134" s="201"/>
    </row>
    <row r="135" spans="17:17" ht="12.75" customHeight="1">
      <c r="Q135" s="201"/>
    </row>
    <row r="136" spans="17:17" ht="12.75" customHeight="1">
      <c r="Q136" s="201"/>
    </row>
    <row r="137" spans="17:17" ht="12.75" customHeight="1">
      <c r="Q137" s="201"/>
    </row>
    <row r="138" spans="17:17" ht="12.75" customHeight="1">
      <c r="Q138" s="201"/>
    </row>
    <row r="139" spans="17:17" ht="12.75" customHeight="1">
      <c r="Q139" s="201"/>
    </row>
    <row r="140" spans="17:17" ht="12.75" customHeight="1">
      <c r="Q140" s="201"/>
    </row>
    <row r="141" spans="17:17" ht="12.75" customHeight="1">
      <c r="Q141" s="201"/>
    </row>
    <row r="142" spans="17:17" ht="12.75" customHeight="1">
      <c r="Q142" s="201"/>
    </row>
    <row r="143" spans="17:17" ht="12.75" customHeight="1">
      <c r="Q143" s="201"/>
    </row>
    <row r="144" spans="17:17" ht="12.75" customHeight="1">
      <c r="Q144" s="201"/>
    </row>
    <row r="145" spans="17:17" ht="12.75" customHeight="1">
      <c r="Q145" s="201"/>
    </row>
    <row r="146" spans="17:17" ht="12.75" customHeight="1">
      <c r="Q146" s="201"/>
    </row>
    <row r="147" spans="17:17" ht="12.75" customHeight="1">
      <c r="Q147" s="201"/>
    </row>
    <row r="148" spans="17:17" ht="12.75" customHeight="1">
      <c r="Q148" s="201"/>
    </row>
    <row r="149" spans="17:17" ht="12.75" customHeight="1">
      <c r="Q149" s="201"/>
    </row>
    <row r="150" spans="17:17" ht="12.75" customHeight="1">
      <c r="Q150" s="201"/>
    </row>
    <row r="151" spans="17:17" ht="12.75" customHeight="1">
      <c r="Q151" s="201"/>
    </row>
    <row r="152" spans="17:17" ht="12.75" customHeight="1">
      <c r="Q152" s="201"/>
    </row>
    <row r="153" spans="17:17" ht="12.75" customHeight="1">
      <c r="Q153" s="201"/>
    </row>
    <row r="154" spans="17:17" ht="12.75" customHeight="1">
      <c r="Q154" s="201"/>
    </row>
    <row r="155" spans="17:17" ht="12.75" customHeight="1">
      <c r="Q155" s="201"/>
    </row>
    <row r="156" spans="17:17" ht="12.75" customHeight="1">
      <c r="Q156" s="201"/>
    </row>
    <row r="157" spans="17:17" ht="12.75" customHeight="1">
      <c r="Q157" s="201"/>
    </row>
    <row r="158" spans="17:17" ht="12.75" customHeight="1">
      <c r="Q158" s="201"/>
    </row>
    <row r="159" spans="17:17" ht="12.75" customHeight="1">
      <c r="Q159" s="201"/>
    </row>
    <row r="160" spans="17:17" ht="12.75" customHeight="1">
      <c r="Q160" s="201"/>
    </row>
    <row r="161" spans="17:17" ht="12.75" customHeight="1">
      <c r="Q161" s="201"/>
    </row>
    <row r="162" spans="17:17" ht="12.75" customHeight="1">
      <c r="Q162" s="201"/>
    </row>
    <row r="163" spans="17:17" ht="12.75" customHeight="1">
      <c r="Q163" s="201"/>
    </row>
    <row r="164" spans="17:17" ht="12.75" customHeight="1">
      <c r="Q164" s="201"/>
    </row>
    <row r="165" spans="17:17" ht="12.75" customHeight="1">
      <c r="Q165" s="201"/>
    </row>
    <row r="166" spans="17:17" ht="12.75" customHeight="1">
      <c r="Q166" s="201"/>
    </row>
    <row r="167" spans="17:17" ht="12.75" customHeight="1">
      <c r="Q167" s="201"/>
    </row>
    <row r="168" spans="17:17" ht="12.75" customHeight="1">
      <c r="Q168" s="201"/>
    </row>
    <row r="169" spans="17:17" ht="12.75" customHeight="1">
      <c r="Q169" s="201"/>
    </row>
    <row r="170" spans="17:17" ht="12.75" customHeight="1">
      <c r="Q170" s="201"/>
    </row>
    <row r="171" spans="17:17" ht="12.75" customHeight="1">
      <c r="Q171" s="201"/>
    </row>
    <row r="172" spans="17:17" ht="12.75" customHeight="1">
      <c r="Q172" s="201"/>
    </row>
    <row r="173" spans="17:17" ht="12.75" customHeight="1">
      <c r="Q173" s="201"/>
    </row>
    <row r="174" spans="17:17" ht="12.75" customHeight="1">
      <c r="Q174" s="201"/>
    </row>
    <row r="175" spans="17:17" ht="12.75" customHeight="1">
      <c r="Q175" s="201"/>
    </row>
    <row r="176" spans="17:17" ht="12.75" customHeight="1">
      <c r="Q176" s="201"/>
    </row>
    <row r="177" spans="17:17" ht="12.75" customHeight="1">
      <c r="Q177" s="201"/>
    </row>
    <row r="178" spans="17:17" ht="12.75" customHeight="1">
      <c r="Q178" s="201"/>
    </row>
    <row r="179" spans="17:17" ht="12.75" customHeight="1">
      <c r="Q179" s="201"/>
    </row>
    <row r="180" spans="17:17" ht="12.75" customHeight="1">
      <c r="Q180" s="201"/>
    </row>
    <row r="181" spans="17:17" ht="12.75" customHeight="1">
      <c r="Q181" s="201"/>
    </row>
    <row r="182" spans="17:17" ht="12.75" customHeight="1">
      <c r="Q182" s="201"/>
    </row>
    <row r="183" spans="17:17" ht="12.75" customHeight="1">
      <c r="Q183" s="201"/>
    </row>
    <row r="184" spans="17:17" ht="12.75" customHeight="1">
      <c r="Q184" s="201"/>
    </row>
    <row r="185" spans="17:17" ht="12.75" customHeight="1">
      <c r="Q185" s="201"/>
    </row>
    <row r="186" spans="17:17" ht="12.75" customHeight="1">
      <c r="Q186" s="201"/>
    </row>
    <row r="187" spans="17:17" ht="12.75" customHeight="1">
      <c r="Q187" s="201"/>
    </row>
    <row r="188" spans="17:17" ht="12.75" customHeight="1">
      <c r="Q188" s="201"/>
    </row>
    <row r="189" spans="17:17" ht="12.75" customHeight="1">
      <c r="Q189" s="201"/>
    </row>
    <row r="190" spans="17:17" ht="12.75" customHeight="1">
      <c r="Q190" s="201"/>
    </row>
    <row r="191" spans="17:17" ht="12.75" customHeight="1">
      <c r="Q191" s="201"/>
    </row>
    <row r="192" spans="17:17" ht="12.75" customHeight="1">
      <c r="Q192" s="201"/>
    </row>
    <row r="193" spans="17:17" ht="12.75" customHeight="1">
      <c r="Q193" s="201"/>
    </row>
    <row r="194" spans="17:17" ht="12.75" customHeight="1">
      <c r="Q194" s="201"/>
    </row>
    <row r="195" spans="17:17" ht="12.75" customHeight="1">
      <c r="Q195" s="201"/>
    </row>
    <row r="196" spans="17:17" ht="12.75" customHeight="1">
      <c r="Q196" s="201"/>
    </row>
    <row r="197" spans="17:17" ht="12.75" customHeight="1">
      <c r="Q197" s="201"/>
    </row>
    <row r="198" spans="17:17" ht="12.75" customHeight="1">
      <c r="Q198" s="201"/>
    </row>
    <row r="199" spans="17:17" ht="12.75" customHeight="1">
      <c r="Q199" s="201"/>
    </row>
    <row r="200" spans="17:17" ht="12.75" customHeight="1">
      <c r="Q200" s="201"/>
    </row>
    <row r="201" spans="17:17" ht="12.75" customHeight="1">
      <c r="Q201" s="201"/>
    </row>
    <row r="202" spans="17:17" ht="12.75" customHeight="1">
      <c r="Q202" s="201"/>
    </row>
    <row r="203" spans="17:17" ht="12.75" customHeight="1">
      <c r="Q203" s="201"/>
    </row>
    <row r="204" spans="17:17" ht="12.75" customHeight="1">
      <c r="Q204" s="201"/>
    </row>
    <row r="205" spans="17:17" ht="12.75" customHeight="1">
      <c r="Q205" s="201"/>
    </row>
    <row r="206" spans="17:17" ht="12.75" customHeight="1">
      <c r="Q206" s="201"/>
    </row>
    <row r="207" spans="17:17" ht="12.75" customHeight="1">
      <c r="Q207" s="201"/>
    </row>
    <row r="208" spans="17:17" ht="12.75" customHeight="1">
      <c r="Q208" s="201"/>
    </row>
    <row r="209" spans="17:17" ht="12.75" customHeight="1">
      <c r="Q209" s="201"/>
    </row>
    <row r="210" spans="17:17" ht="12.75" customHeight="1">
      <c r="Q210" s="201"/>
    </row>
    <row r="211" spans="17:17" ht="12.75" customHeight="1">
      <c r="Q211" s="201"/>
    </row>
    <row r="212" spans="17:17" ht="12.75" customHeight="1">
      <c r="Q212" s="201"/>
    </row>
    <row r="213" spans="17:17" ht="12.75" customHeight="1">
      <c r="Q213" s="201"/>
    </row>
    <row r="214" spans="17:17" ht="12.75" customHeight="1">
      <c r="Q214" s="201"/>
    </row>
    <row r="215" spans="17:17" ht="12.75" customHeight="1">
      <c r="Q215" s="201"/>
    </row>
    <row r="216" spans="17:17" ht="12.75" customHeight="1">
      <c r="Q216" s="201"/>
    </row>
    <row r="217" spans="17:17" ht="12.75" customHeight="1">
      <c r="Q217" s="201"/>
    </row>
    <row r="218" spans="17:17" ht="12.75" customHeight="1">
      <c r="Q218" s="201"/>
    </row>
    <row r="219" spans="17:17" ht="12.75" customHeight="1">
      <c r="Q219" s="201"/>
    </row>
    <row r="220" spans="17:17" ht="12.75" customHeight="1">
      <c r="Q220" s="201"/>
    </row>
    <row r="221" spans="17:17" ht="12.75" customHeight="1">
      <c r="Q221" s="201"/>
    </row>
    <row r="222" spans="17:17" ht="12.75" customHeight="1">
      <c r="Q222" s="201"/>
    </row>
    <row r="223" spans="17:17" ht="12.75" customHeight="1">
      <c r="Q223" s="201"/>
    </row>
    <row r="224" spans="17:17" ht="12.75" customHeight="1">
      <c r="Q224" s="201"/>
    </row>
    <row r="225" spans="17:17" ht="12.75" customHeight="1">
      <c r="Q225" s="201"/>
    </row>
    <row r="226" spans="17:17" ht="12.75" customHeight="1">
      <c r="Q226" s="201"/>
    </row>
    <row r="227" spans="17:17" ht="12.75" customHeight="1">
      <c r="Q227" s="201"/>
    </row>
    <row r="228" spans="17:17" ht="12.75" customHeight="1">
      <c r="Q228" s="201"/>
    </row>
    <row r="229" spans="17:17" ht="12.75" customHeight="1">
      <c r="Q229" s="201"/>
    </row>
    <row r="230" spans="17:17" ht="12.75" customHeight="1">
      <c r="Q230" s="201"/>
    </row>
    <row r="231" spans="17:17" ht="12.75" customHeight="1">
      <c r="Q231" s="201"/>
    </row>
    <row r="232" spans="17:17" ht="12.75" customHeight="1">
      <c r="Q232" s="201"/>
    </row>
    <row r="233" spans="17:17" ht="12.75" customHeight="1">
      <c r="Q233" s="201"/>
    </row>
    <row r="234" spans="17:17" ht="12.75" customHeight="1">
      <c r="Q234" s="201"/>
    </row>
    <row r="235" spans="17:17" ht="12.75" customHeight="1">
      <c r="Q235" s="201"/>
    </row>
    <row r="236" spans="17:17" ht="12.75" customHeight="1">
      <c r="Q236" s="201"/>
    </row>
    <row r="237" spans="17:17" ht="12.75" customHeight="1">
      <c r="Q237" s="201"/>
    </row>
    <row r="238" spans="17:17" ht="12.75" customHeight="1">
      <c r="Q238" s="201"/>
    </row>
    <row r="239" spans="17:17" ht="12.75" customHeight="1">
      <c r="Q239" s="201"/>
    </row>
    <row r="240" spans="17:17" ht="12.75" customHeight="1">
      <c r="Q240" s="201"/>
    </row>
    <row r="241" spans="17:17" ht="12.75" customHeight="1">
      <c r="Q241" s="201"/>
    </row>
    <row r="242" spans="17:17" ht="12.75" customHeight="1">
      <c r="Q242" s="201"/>
    </row>
    <row r="243" spans="17:17" ht="12.75" customHeight="1">
      <c r="Q243" s="201"/>
    </row>
    <row r="244" spans="17:17" ht="12.75" customHeight="1">
      <c r="Q244" s="201"/>
    </row>
    <row r="245" spans="17:17" ht="12.75" customHeight="1">
      <c r="Q245" s="201"/>
    </row>
    <row r="246" spans="17:17" ht="12.75" customHeight="1">
      <c r="Q246" s="201"/>
    </row>
    <row r="247" spans="17:17" ht="12.75" customHeight="1">
      <c r="Q247" s="201"/>
    </row>
    <row r="248" spans="17:17" ht="12.75" customHeight="1">
      <c r="Q248" s="201"/>
    </row>
    <row r="249" spans="17:17" ht="12.75" customHeight="1">
      <c r="Q249" s="201"/>
    </row>
    <row r="250" spans="17:17" ht="12.75" customHeight="1">
      <c r="Q250" s="201"/>
    </row>
    <row r="251" spans="17:17" ht="12.75" customHeight="1">
      <c r="Q251" s="201"/>
    </row>
    <row r="252" spans="17:17" ht="12.75" customHeight="1">
      <c r="Q252" s="201"/>
    </row>
    <row r="253" spans="17:17" ht="12.75" customHeight="1">
      <c r="Q253" s="201"/>
    </row>
    <row r="254" spans="17:17" ht="12.75" customHeight="1">
      <c r="Q254" s="201"/>
    </row>
    <row r="255" spans="17:17" ht="12.75" customHeight="1">
      <c r="Q255" s="201"/>
    </row>
    <row r="256" spans="17:17" ht="12.75" customHeight="1">
      <c r="Q256" s="201"/>
    </row>
    <row r="257" spans="17:17" ht="12.75" customHeight="1">
      <c r="Q257" s="201"/>
    </row>
    <row r="258" spans="17:17" ht="12.75" customHeight="1">
      <c r="Q258" s="201"/>
    </row>
    <row r="259" spans="17:17" ht="12.75" customHeight="1">
      <c r="Q259" s="201"/>
    </row>
    <row r="260" spans="17:17" ht="12.75" customHeight="1">
      <c r="Q260" s="201"/>
    </row>
    <row r="261" spans="17:17" ht="12.75" customHeight="1">
      <c r="Q261" s="201"/>
    </row>
    <row r="262" spans="17:17" ht="12.75" customHeight="1">
      <c r="Q262" s="201"/>
    </row>
    <row r="263" spans="17:17" ht="12.75" customHeight="1">
      <c r="Q263" s="201"/>
    </row>
    <row r="264" spans="17:17" ht="12.75" customHeight="1">
      <c r="Q264" s="201"/>
    </row>
    <row r="265" spans="17:17" ht="12.75" customHeight="1">
      <c r="Q265" s="201"/>
    </row>
    <row r="266" spans="17:17" ht="12.75" customHeight="1">
      <c r="Q266" s="201"/>
    </row>
    <row r="267" spans="17:17" ht="12.75" customHeight="1">
      <c r="Q267" s="201"/>
    </row>
    <row r="268" spans="17:17" ht="12.75" customHeight="1">
      <c r="Q268" s="201"/>
    </row>
    <row r="269" spans="17:17" ht="12.75" customHeight="1">
      <c r="Q269" s="201"/>
    </row>
    <row r="270" spans="17:17" ht="12.75" customHeight="1">
      <c r="Q270" s="201"/>
    </row>
    <row r="271" spans="17:17" ht="12.75" customHeight="1">
      <c r="Q271" s="201"/>
    </row>
    <row r="272" spans="17:17" ht="12.75" customHeight="1">
      <c r="Q272" s="201"/>
    </row>
    <row r="273" spans="17:17" ht="12.75" customHeight="1">
      <c r="Q273" s="201"/>
    </row>
    <row r="274" spans="17:17" ht="15.75" customHeight="1"/>
    <row r="275" spans="17:17" ht="15.75" customHeight="1"/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3">
    <mergeCell ref="C67:E6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B68:E68"/>
    <mergeCell ref="C69:D69"/>
    <mergeCell ref="F72:O72"/>
    <mergeCell ref="F73:G73"/>
    <mergeCell ref="H73:I73"/>
    <mergeCell ref="J73:K73"/>
    <mergeCell ref="L73:M73"/>
    <mergeCell ref="N73:O73"/>
    <mergeCell ref="C47:D47"/>
    <mergeCell ref="B53:E53"/>
    <mergeCell ref="B54:E54"/>
    <mergeCell ref="D56:E56"/>
    <mergeCell ref="B55:E55"/>
    <mergeCell ref="B56:B57"/>
    <mergeCell ref="C56:C57"/>
    <mergeCell ref="C48:D48"/>
    <mergeCell ref="B10:B11"/>
    <mergeCell ref="C10:C11"/>
    <mergeCell ref="E10:E11"/>
    <mergeCell ref="B49:B50"/>
    <mergeCell ref="C49:D50"/>
    <mergeCell ref="C35:D35"/>
    <mergeCell ref="C36:D36"/>
    <mergeCell ref="C37:D37"/>
    <mergeCell ref="C38:D38"/>
    <mergeCell ref="C39:D39"/>
    <mergeCell ref="C41:D41"/>
    <mergeCell ref="C42:D42"/>
    <mergeCell ref="C43:D43"/>
    <mergeCell ref="C44:D44"/>
    <mergeCell ref="C45:D45"/>
    <mergeCell ref="C46:D46"/>
    <mergeCell ref="C24:D24"/>
    <mergeCell ref="B28:E28"/>
    <mergeCell ref="B29:P29"/>
    <mergeCell ref="B32:E32"/>
    <mergeCell ref="B33:B34"/>
    <mergeCell ref="P56:P57"/>
    <mergeCell ref="D57:E57"/>
    <mergeCell ref="F10:O10"/>
    <mergeCell ref="P10:P11"/>
    <mergeCell ref="X10:Y10"/>
    <mergeCell ref="F11:G11"/>
    <mergeCell ref="H11:I11"/>
    <mergeCell ref="J11:K11"/>
    <mergeCell ref="L11:M11"/>
    <mergeCell ref="C33:D34"/>
    <mergeCell ref="N11:O11"/>
    <mergeCell ref="S11:V11"/>
    <mergeCell ref="Q13:Q14"/>
    <mergeCell ref="C15:E15"/>
    <mergeCell ref="C18:E18"/>
    <mergeCell ref="Q19:Q22"/>
  </mergeCells>
  <conditionalFormatting sqref="E75 C77:D77">
    <cfRule type="cellIs" dxfId="349" priority="6" operator="greaterThan">
      <formula>0</formula>
    </cfRule>
  </conditionalFormatting>
  <conditionalFormatting sqref="V13">
    <cfRule type="cellIs" dxfId="348" priority="7" operator="lessThan">
      <formula>$U$13</formula>
    </cfRule>
  </conditionalFormatting>
  <conditionalFormatting sqref="V14">
    <cfRule type="cellIs" dxfId="347" priority="8" operator="lessThan">
      <formula>$U$14</formula>
    </cfRule>
  </conditionalFormatting>
  <conditionalFormatting sqref="V17">
    <cfRule type="cellIs" dxfId="346" priority="9" operator="lessThan">
      <formula>$U$17</formula>
    </cfRule>
  </conditionalFormatting>
  <conditionalFormatting sqref="F51:O51">
    <cfRule type="cellIs" dxfId="345" priority="10" operator="lessThan">
      <formula>$F$40/2</formula>
    </cfRule>
  </conditionalFormatting>
  <conditionalFormatting sqref="P54">
    <cfRule type="cellIs" dxfId="344" priority="11" operator="lessThan">
      <formula>#REF!</formula>
    </cfRule>
  </conditionalFormatting>
  <conditionalFormatting sqref="P54">
    <cfRule type="cellIs" dxfId="343" priority="12" operator="greaterThan">
      <formula>#REF!</formula>
    </cfRule>
  </conditionalFormatting>
  <conditionalFormatting sqref="H73">
    <cfRule type="cellIs" dxfId="342" priority="17" operator="greaterThan">
      <formula>$H$73</formula>
    </cfRule>
  </conditionalFormatting>
  <conditionalFormatting sqref="N53:O53">
    <cfRule type="cellIs" dxfId="341" priority="34" operator="lessThan">
      <formula>#REF!</formula>
    </cfRule>
  </conditionalFormatting>
  <conditionalFormatting sqref="N53:O53">
    <cfRule type="cellIs" dxfId="340" priority="35" operator="greaterThan">
      <formula>#REF!</formula>
    </cfRule>
  </conditionalFormatting>
  <conditionalFormatting sqref="H52">
    <cfRule type="cellIs" dxfId="339" priority="36" operator="lessThan">
      <formula>$H$53</formula>
    </cfRule>
  </conditionalFormatting>
  <conditionalFormatting sqref="H52">
    <cfRule type="cellIs" dxfId="338" priority="37" operator="greaterThan">
      <formula>$H$53</formula>
    </cfRule>
  </conditionalFormatting>
  <conditionalFormatting sqref="I52">
    <cfRule type="cellIs" dxfId="337" priority="38" operator="lessThan">
      <formula>$I$53</formula>
    </cfRule>
  </conditionalFormatting>
  <conditionalFormatting sqref="I52">
    <cfRule type="cellIs" dxfId="336" priority="39" operator="greaterThan">
      <formula>$I$53</formula>
    </cfRule>
  </conditionalFormatting>
  <conditionalFormatting sqref="J52">
    <cfRule type="cellIs" dxfId="335" priority="40" operator="lessThan">
      <formula>$J$53</formula>
    </cfRule>
  </conditionalFormatting>
  <conditionalFormatting sqref="J52">
    <cfRule type="cellIs" dxfId="334" priority="41" operator="greaterThan">
      <formula>$J$53</formula>
    </cfRule>
  </conditionalFormatting>
  <conditionalFormatting sqref="K52">
    <cfRule type="cellIs" dxfId="333" priority="42" operator="lessThan">
      <formula>$K$53</formula>
    </cfRule>
  </conditionalFormatting>
  <conditionalFormatting sqref="K52">
    <cfRule type="cellIs" dxfId="332" priority="43" operator="greaterThan">
      <formula>$K$53</formula>
    </cfRule>
  </conditionalFormatting>
  <conditionalFormatting sqref="L52">
    <cfRule type="cellIs" dxfId="331" priority="44" operator="lessThan">
      <formula>$L$53</formula>
    </cfRule>
  </conditionalFormatting>
  <conditionalFormatting sqref="L52">
    <cfRule type="cellIs" dxfId="330" priority="45" operator="greaterThan">
      <formula>$L$53</formula>
    </cfRule>
  </conditionalFormatting>
  <conditionalFormatting sqref="M52">
    <cfRule type="cellIs" dxfId="329" priority="46" operator="lessThan">
      <formula>$M$53</formula>
    </cfRule>
  </conditionalFormatting>
  <conditionalFormatting sqref="M52">
    <cfRule type="cellIs" dxfId="328" priority="47" operator="greaterThan">
      <formula>$M$53</formula>
    </cfRule>
  </conditionalFormatting>
  <conditionalFormatting sqref="N52">
    <cfRule type="cellIs" dxfId="327" priority="48" operator="lessThan">
      <formula>$N$53</formula>
    </cfRule>
  </conditionalFormatting>
  <conditionalFormatting sqref="N52">
    <cfRule type="cellIs" dxfId="326" priority="49" operator="greaterThan">
      <formula>$N$53</formula>
    </cfRule>
  </conditionalFormatting>
  <conditionalFormatting sqref="O52">
    <cfRule type="cellIs" dxfId="325" priority="50" operator="lessThan">
      <formula>$O$53</formula>
    </cfRule>
  </conditionalFormatting>
  <conditionalFormatting sqref="O52">
    <cfRule type="cellIs" dxfId="324" priority="51" operator="greaterThan">
      <formula>$O$53</formula>
    </cfRule>
  </conditionalFormatting>
  <conditionalFormatting sqref="F55:G55">
    <cfRule type="cellIs" dxfId="323" priority="5" operator="notEqual">
      <formula>$F$73</formula>
    </cfRule>
  </conditionalFormatting>
  <conditionalFormatting sqref="H55:I55">
    <cfRule type="cellIs" dxfId="322" priority="4" operator="notEqual">
      <formula>$H$73</formula>
    </cfRule>
  </conditionalFormatting>
  <conditionalFormatting sqref="J55:K55">
    <cfRule type="cellIs" dxfId="321" priority="3" operator="notEqual">
      <formula>$J$73</formula>
    </cfRule>
  </conditionalFormatting>
  <conditionalFormatting sqref="L55:M55">
    <cfRule type="cellIs" dxfId="320" priority="2" operator="notEqual">
      <formula>$L$73</formula>
    </cfRule>
  </conditionalFormatting>
  <conditionalFormatting sqref="N55:O55">
    <cfRule type="cellIs" dxfId="319" priority="1" operator="notEqual">
      <formula>$N$73</formula>
    </cfRule>
  </conditionalFormatting>
  <dataValidations count="7">
    <dataValidation type="list" allowBlank="1" showErrorMessage="1" sqref="C30:C31">
      <formula1>$Y$12:$Y$20</formula1>
    </dataValidation>
    <dataValidation type="list" allowBlank="1" showErrorMessage="1" sqref="D31">
      <formula1>$Y$13:$Y$16</formula1>
    </dataValidation>
    <dataValidation type="list" allowBlank="1" showErrorMessage="1" sqref="D30">
      <formula1>$T$21:$T$23</formula1>
    </dataValidation>
    <dataValidation type="list" allowBlank="1" showErrorMessage="1" sqref="D13:D14">
      <formula1>$T$21:$T$24</formula1>
    </dataValidation>
    <dataValidation type="list" allowBlank="1" showErrorMessage="1" sqref="E33:E39 E49:E50 E41:E45 F54:O54">
      <formula1>$T$13:$T$17</formula1>
    </dataValidation>
    <dataValidation type="list" allowBlank="1" showErrorMessage="1" sqref="E46:E47">
      <formula1>$T$13:$T$18</formula1>
    </dataValidation>
    <dataValidation type="list" allowBlank="1" showErrorMessage="1" sqref="E48">
      <formula1>$T$13:$T$16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zoomScale="70" zoomScaleNormal="70" workbookViewId="0">
      <pane ySplit="11" topLeftCell="A39" activePane="bottomLeft" state="frozen"/>
      <selection pane="bottomLeft" activeCell="C49" sqref="C49:D49"/>
    </sheetView>
  </sheetViews>
  <sheetFormatPr defaultColWidth="14.44140625" defaultRowHeight="15" customHeight="1"/>
  <cols>
    <col min="1" max="1" width="12" customWidth="1"/>
    <col min="2" max="2" width="3.44140625" customWidth="1"/>
    <col min="3" max="3" width="25.77734375" customWidth="1"/>
    <col min="4" max="4" width="16.44140625" customWidth="1"/>
    <col min="5" max="5" width="12.77734375" customWidth="1"/>
    <col min="6" max="9" width="5.77734375" customWidth="1"/>
    <col min="10" max="10" width="5.44140625" customWidth="1"/>
    <col min="11" max="11" width="7.21875" customWidth="1"/>
    <col min="12" max="13" width="5.77734375" customWidth="1"/>
    <col min="14" max="14" width="6.77734375" customWidth="1"/>
    <col min="15" max="15" width="7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1" width="18.21875" customWidth="1"/>
    <col min="22" max="22" width="15.77734375" customWidth="1"/>
    <col min="23" max="23" width="40.21875" customWidth="1"/>
    <col min="24" max="24" width="24.5546875" customWidth="1"/>
  </cols>
  <sheetData>
    <row r="1" spans="1:24" ht="21.75" customHeight="1">
      <c r="B1" s="2" t="s">
        <v>1</v>
      </c>
      <c r="Q1" s="5"/>
    </row>
    <row r="2" spans="1:24" ht="12.75" customHeight="1">
      <c r="B2" s="11" t="s">
        <v>12</v>
      </c>
      <c r="C2" s="11"/>
      <c r="D2" s="13"/>
      <c r="E2" s="15"/>
      <c r="L2" s="15"/>
      <c r="M2" s="15"/>
      <c r="N2" s="15"/>
      <c r="O2" s="15"/>
      <c r="Q2" s="5"/>
    </row>
    <row r="3" spans="1:24" ht="12.75" customHeight="1">
      <c r="B3" s="6" t="s">
        <v>15</v>
      </c>
      <c r="L3" s="17"/>
      <c r="M3" s="17"/>
      <c r="N3" s="17"/>
      <c r="Q3" s="5"/>
    </row>
    <row r="4" spans="1:24" ht="12.75" customHeight="1">
      <c r="B4" s="6" t="s">
        <v>16</v>
      </c>
      <c r="L4" s="17"/>
      <c r="M4" s="17"/>
      <c r="N4" s="17"/>
      <c r="Q4" s="5"/>
    </row>
    <row r="5" spans="1:24" ht="12.75" customHeight="1">
      <c r="B5" s="6" t="s">
        <v>17</v>
      </c>
      <c r="D5" s="15" t="str">
        <f>IF($C$30=0," ",$C$30)</f>
        <v>język obcy nowożytny</v>
      </c>
      <c r="H5" s="15" t="str">
        <f>IF(C31=0," ",C31)</f>
        <v>matematyka</v>
      </c>
      <c r="L5" s="17"/>
      <c r="M5" s="17"/>
      <c r="N5" s="17"/>
      <c r="Q5" s="5"/>
    </row>
    <row r="6" spans="1:24" ht="11.25" customHeight="1">
      <c r="B6" s="6" t="s">
        <v>22</v>
      </c>
      <c r="Q6" s="5"/>
    </row>
    <row r="7" spans="1:24" ht="11.25" customHeight="1">
      <c r="C7" s="27" t="s">
        <v>23</v>
      </c>
      <c r="D7" s="29" t="s">
        <v>25</v>
      </c>
      <c r="Q7" s="5"/>
    </row>
    <row r="8" spans="1:24" ht="11.25" customHeight="1">
      <c r="C8" s="27" t="s">
        <v>27</v>
      </c>
      <c r="D8" s="29" t="s">
        <v>28</v>
      </c>
      <c r="Q8" s="5"/>
    </row>
    <row r="9" spans="1:24" ht="12.75" customHeight="1">
      <c r="Q9" s="5"/>
    </row>
    <row r="10" spans="1:24" ht="24.75" customHeight="1">
      <c r="B10" s="609" t="s">
        <v>4</v>
      </c>
      <c r="C10" s="660" t="s">
        <v>5</v>
      </c>
      <c r="D10" s="661"/>
      <c r="E10" s="662"/>
      <c r="F10" s="657" t="s">
        <v>6</v>
      </c>
      <c r="G10" s="580"/>
      <c r="H10" s="580"/>
      <c r="I10" s="580"/>
      <c r="J10" s="580"/>
      <c r="K10" s="580"/>
      <c r="L10" s="580"/>
      <c r="M10" s="580"/>
      <c r="N10" s="580"/>
      <c r="O10" s="581"/>
      <c r="P10" s="655" t="s">
        <v>44</v>
      </c>
      <c r="Q10" s="7"/>
      <c r="W10" s="647" t="s">
        <v>7</v>
      </c>
      <c r="X10" s="581"/>
    </row>
    <row r="11" spans="1:24" ht="25.5" customHeight="1">
      <c r="B11" s="659"/>
      <c r="C11" s="663"/>
      <c r="D11" s="664"/>
      <c r="E11" s="665"/>
      <c r="F11" s="658" t="s">
        <v>8</v>
      </c>
      <c r="G11" s="652"/>
      <c r="H11" s="651" t="s">
        <v>9</v>
      </c>
      <c r="I11" s="652"/>
      <c r="J11" s="651" t="s">
        <v>10</v>
      </c>
      <c r="K11" s="652"/>
      <c r="L11" s="651" t="s">
        <v>11</v>
      </c>
      <c r="M11" s="652"/>
      <c r="N11" s="651" t="s">
        <v>45</v>
      </c>
      <c r="O11" s="652"/>
      <c r="P11" s="656"/>
      <c r="Q11" s="7"/>
      <c r="S11" s="648" t="s">
        <v>46</v>
      </c>
      <c r="T11" s="649"/>
      <c r="U11" s="649"/>
      <c r="W11" s="8" t="s">
        <v>47</v>
      </c>
      <c r="X11" s="38" t="s">
        <v>48</v>
      </c>
    </row>
    <row r="12" spans="1:24" ht="12.75" customHeight="1">
      <c r="A12" s="9"/>
      <c r="B12" s="40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46">
        <f t="shared" ref="P12:P27" si="0">SUM(F12:O12)/2</f>
        <v>16</v>
      </c>
      <c r="Q12" s="23"/>
      <c r="S12" s="405"/>
      <c r="T12" s="405" t="s">
        <v>50</v>
      </c>
      <c r="U12" s="405" t="s">
        <v>51</v>
      </c>
      <c r="W12" s="25"/>
      <c r="X12" s="25"/>
    </row>
    <row r="13" spans="1:24" ht="12.75" customHeight="1">
      <c r="A13" s="9"/>
      <c r="B13" s="40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46">
        <f t="shared" si="0"/>
        <v>12</v>
      </c>
      <c r="Q13" s="618">
        <f>SUM(P13:P14)</f>
        <v>20</v>
      </c>
      <c r="S13" s="25" t="s">
        <v>55</v>
      </c>
      <c r="T13" s="51" t="s">
        <v>23</v>
      </c>
      <c r="U13" s="18">
        <v>650</v>
      </c>
      <c r="W13" s="25" t="s">
        <v>14</v>
      </c>
      <c r="X13" s="25" t="s">
        <v>24</v>
      </c>
    </row>
    <row r="14" spans="1:24" ht="12.75" customHeight="1">
      <c r="A14" s="9"/>
      <c r="B14" s="40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46">
        <f t="shared" si="0"/>
        <v>8</v>
      </c>
      <c r="Q14" s="619"/>
      <c r="S14" s="25" t="s">
        <v>58</v>
      </c>
      <c r="T14" s="51" t="s">
        <v>27</v>
      </c>
      <c r="U14" s="18">
        <v>450</v>
      </c>
      <c r="W14" s="25" t="s">
        <v>29</v>
      </c>
      <c r="X14" s="25" t="s">
        <v>26</v>
      </c>
    </row>
    <row r="15" spans="1:24" ht="12.75" customHeight="1">
      <c r="A15" s="9"/>
      <c r="B15" s="40">
        <v>4</v>
      </c>
      <c r="C15" s="640" t="s">
        <v>314</v>
      </c>
      <c r="D15" s="580"/>
      <c r="E15" s="581"/>
      <c r="F15" s="45">
        <v>1</v>
      </c>
      <c r="G15" s="45">
        <v>1</v>
      </c>
      <c r="H15" s="45"/>
      <c r="I15" s="45"/>
      <c r="J15" s="45"/>
      <c r="K15" s="45"/>
      <c r="L15" s="45"/>
      <c r="M15" s="45"/>
      <c r="N15" s="45"/>
      <c r="O15" s="45"/>
      <c r="P15" s="46">
        <f t="shared" si="0"/>
        <v>1</v>
      </c>
      <c r="Q15" s="23"/>
      <c r="S15" s="552" t="s">
        <v>146</v>
      </c>
      <c r="T15" s="553" t="s">
        <v>328</v>
      </c>
      <c r="U15" s="552"/>
      <c r="W15" s="25" t="s">
        <v>30</v>
      </c>
      <c r="X15" s="25" t="s">
        <v>31</v>
      </c>
    </row>
    <row r="16" spans="1:24" ht="12.75" customHeight="1">
      <c r="A16" s="9"/>
      <c r="B16" s="40">
        <v>5</v>
      </c>
      <c r="C16" s="41" t="s">
        <v>26</v>
      </c>
      <c r="D16" s="43"/>
      <c r="E16" s="44" t="s">
        <v>49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46">
        <f t="shared" si="0"/>
        <v>7</v>
      </c>
      <c r="Q16" s="23"/>
      <c r="S16" s="53"/>
      <c r="T16" s="54"/>
      <c r="U16" s="23"/>
      <c r="W16" s="25" t="s">
        <v>33</v>
      </c>
      <c r="X16" s="25" t="s">
        <v>34</v>
      </c>
    </row>
    <row r="17" spans="1:24" ht="12.75" customHeight="1">
      <c r="A17" s="9"/>
      <c r="B17" s="40">
        <v>6</v>
      </c>
      <c r="C17" s="41" t="s">
        <v>294</v>
      </c>
      <c r="D17" s="43"/>
      <c r="E17" s="44" t="s">
        <v>49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46">
        <f t="shared" si="0"/>
        <v>3</v>
      </c>
      <c r="Q17" s="23"/>
      <c r="W17" s="25" t="s">
        <v>35</v>
      </c>
      <c r="X17" s="25" t="s">
        <v>36</v>
      </c>
    </row>
    <row r="18" spans="1:24" ht="12.75" customHeight="1">
      <c r="A18" s="9"/>
      <c r="B18" s="40">
        <v>7</v>
      </c>
      <c r="C18" s="640" t="s">
        <v>32</v>
      </c>
      <c r="D18" s="580"/>
      <c r="E18" s="581"/>
      <c r="F18" s="45"/>
      <c r="G18" s="45"/>
      <c r="H18" s="45">
        <v>1</v>
      </c>
      <c r="I18" s="45">
        <v>1</v>
      </c>
      <c r="J18" s="45">
        <v>1</v>
      </c>
      <c r="K18" s="45">
        <v>1</v>
      </c>
      <c r="L18" s="45"/>
      <c r="M18" s="45"/>
      <c r="N18" s="45"/>
      <c r="O18" s="45"/>
      <c r="P18" s="46">
        <f t="shared" si="0"/>
        <v>2</v>
      </c>
      <c r="Q18" s="23"/>
      <c r="W18" s="25" t="s">
        <v>37</v>
      </c>
      <c r="X18" s="25" t="s">
        <v>38</v>
      </c>
    </row>
    <row r="19" spans="1:24" ht="12.75" customHeight="1">
      <c r="A19" s="9"/>
      <c r="B19" s="40">
        <v>8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46">
        <f t="shared" si="0"/>
        <v>4</v>
      </c>
      <c r="Q19" s="618">
        <f>SUM(P19:P22)</f>
        <v>16</v>
      </c>
      <c r="W19" s="25"/>
      <c r="X19" s="25" t="s">
        <v>39</v>
      </c>
    </row>
    <row r="20" spans="1:24" ht="12.75" customHeight="1">
      <c r="A20" s="9"/>
      <c r="B20" s="40">
        <v>9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46">
        <f t="shared" si="0"/>
        <v>4</v>
      </c>
      <c r="Q20" s="650"/>
      <c r="S20" t="s">
        <v>65</v>
      </c>
      <c r="W20" s="25"/>
      <c r="X20" s="25" t="s">
        <v>40</v>
      </c>
    </row>
    <row r="21" spans="1:24" ht="12.75" customHeight="1">
      <c r="A21" s="9"/>
      <c r="B21" s="40">
        <v>10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46">
        <f t="shared" si="0"/>
        <v>4</v>
      </c>
      <c r="Q21" s="650"/>
      <c r="T21" s="15" t="s">
        <v>66</v>
      </c>
      <c r="U21" s="53" t="s">
        <v>67</v>
      </c>
      <c r="W21" s="5"/>
      <c r="X21" s="5"/>
    </row>
    <row r="22" spans="1:24" ht="12.75" customHeight="1">
      <c r="A22" s="9"/>
      <c r="B22" s="40">
        <v>11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46">
        <f t="shared" si="0"/>
        <v>4</v>
      </c>
      <c r="Q22" s="619"/>
      <c r="T22" s="15" t="s">
        <v>53</v>
      </c>
      <c r="U22" s="53" t="s">
        <v>68</v>
      </c>
      <c r="W22" s="5"/>
      <c r="X22" s="5"/>
    </row>
    <row r="23" spans="1:24" ht="12.75" customHeight="1">
      <c r="A23" s="9"/>
      <c r="B23" s="40">
        <v>12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2</v>
      </c>
      <c r="I23" s="45">
        <v>2</v>
      </c>
      <c r="J23" s="45">
        <v>3</v>
      </c>
      <c r="K23" s="45">
        <v>3</v>
      </c>
      <c r="L23" s="45">
        <v>3</v>
      </c>
      <c r="M23" s="45">
        <v>3</v>
      </c>
      <c r="N23" s="45">
        <v>4</v>
      </c>
      <c r="O23" s="45">
        <v>4</v>
      </c>
      <c r="P23" s="46">
        <f t="shared" si="0"/>
        <v>14</v>
      </c>
      <c r="Q23" s="23"/>
      <c r="T23" s="15" t="s">
        <v>69</v>
      </c>
      <c r="U23" s="53" t="s">
        <v>70</v>
      </c>
    </row>
    <row r="24" spans="1:24" ht="12.75" customHeight="1">
      <c r="A24" s="9"/>
      <c r="B24" s="40">
        <v>13</v>
      </c>
      <c r="C24" s="640" t="s">
        <v>40</v>
      </c>
      <c r="D24" s="580"/>
      <c r="E24" s="44" t="s">
        <v>49</v>
      </c>
      <c r="F24" s="45">
        <v>1</v>
      </c>
      <c r="G24" s="45">
        <v>1</v>
      </c>
      <c r="H24" s="45">
        <v>1</v>
      </c>
      <c r="I24" s="45">
        <v>1</v>
      </c>
      <c r="J24" s="45">
        <v>1</v>
      </c>
      <c r="K24" s="45">
        <v>1</v>
      </c>
      <c r="L24" s="45"/>
      <c r="M24" s="45"/>
      <c r="N24" s="45"/>
      <c r="O24" s="45"/>
      <c r="P24" s="46">
        <f t="shared" si="0"/>
        <v>3</v>
      </c>
      <c r="Q24" s="23"/>
      <c r="T24" s="15" t="s">
        <v>57</v>
      </c>
      <c r="U24" s="53" t="s">
        <v>71</v>
      </c>
    </row>
    <row r="25" spans="1:24" ht="12.75" customHeight="1">
      <c r="A25" s="9"/>
      <c r="B25" s="40">
        <v>14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46">
        <f t="shared" si="0"/>
        <v>15</v>
      </c>
      <c r="Q25" s="23"/>
    </row>
    <row r="26" spans="1:24" ht="12.75" customHeight="1">
      <c r="A26" s="9"/>
      <c r="B26" s="40">
        <v>15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46">
        <f t="shared" si="0"/>
        <v>1</v>
      </c>
      <c r="Q26" s="23"/>
    </row>
    <row r="27" spans="1:24" ht="12.75" customHeight="1">
      <c r="A27" s="9"/>
      <c r="B27" s="40">
        <v>16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46">
        <f t="shared" si="0"/>
        <v>5</v>
      </c>
      <c r="Q27" s="23"/>
    </row>
    <row r="28" spans="1:24" ht="26.25" customHeight="1">
      <c r="B28" s="666" t="s">
        <v>75</v>
      </c>
      <c r="C28" s="667"/>
      <c r="D28" s="667"/>
      <c r="E28" s="668"/>
      <c r="F28" s="78">
        <f t="shared" ref="F28:P28" si="1">SUM(F12:F27)</f>
        <v>23</v>
      </c>
      <c r="G28" s="78">
        <f t="shared" si="1"/>
        <v>23</v>
      </c>
      <c r="H28" s="78">
        <f t="shared" si="1"/>
        <v>22</v>
      </c>
      <c r="I28" s="78">
        <f t="shared" si="1"/>
        <v>22</v>
      </c>
      <c r="J28" s="78">
        <f t="shared" si="1"/>
        <v>22</v>
      </c>
      <c r="K28" s="78">
        <f t="shared" si="1"/>
        <v>22</v>
      </c>
      <c r="L28" s="78">
        <f t="shared" si="1"/>
        <v>19</v>
      </c>
      <c r="M28" s="78">
        <f t="shared" si="1"/>
        <v>19</v>
      </c>
      <c r="N28" s="78">
        <f t="shared" si="1"/>
        <v>18</v>
      </c>
      <c r="O28" s="78">
        <f t="shared" si="1"/>
        <v>16</v>
      </c>
      <c r="P28" s="78">
        <f t="shared" si="1"/>
        <v>103</v>
      </c>
      <c r="Q28" s="23"/>
      <c r="S28" s="15"/>
      <c r="T28" s="61"/>
      <c r="W28" s="61"/>
    </row>
    <row r="29" spans="1:24" ht="12.75" customHeight="1">
      <c r="B29" s="62" t="s">
        <v>76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5"/>
      <c r="Q29" s="23"/>
      <c r="S29" s="15"/>
      <c r="W29" s="61"/>
    </row>
    <row r="30" spans="1:24" ht="12.75" customHeight="1">
      <c r="B30" s="67">
        <v>1</v>
      </c>
      <c r="C30" s="25" t="s">
        <v>24</v>
      </c>
      <c r="D30" s="48" t="s">
        <v>53</v>
      </c>
      <c r="E30" s="55"/>
      <c r="F30" s="199"/>
      <c r="G30" s="199"/>
      <c r="H30" s="199"/>
      <c r="I30" s="199"/>
      <c r="J30" s="199">
        <v>1</v>
      </c>
      <c r="K30" s="199">
        <v>1</v>
      </c>
      <c r="L30" s="199">
        <v>1</v>
      </c>
      <c r="M30" s="199">
        <v>1</v>
      </c>
      <c r="N30" s="199"/>
      <c r="O30" s="199"/>
      <c r="P30" s="46">
        <f t="shared" ref="P30:P48" si="2">SUM(F30:O30)/2</f>
        <v>2</v>
      </c>
      <c r="Q30" s="23"/>
      <c r="U30" s="61"/>
      <c r="V30" s="61"/>
      <c r="W30" s="61"/>
    </row>
    <row r="31" spans="1:24" ht="12.75" customHeight="1">
      <c r="B31" s="72">
        <v>2</v>
      </c>
      <c r="C31" s="25" t="s">
        <v>39</v>
      </c>
      <c r="D31" s="25"/>
      <c r="E31" s="55"/>
      <c r="F31" s="199">
        <v>1</v>
      </c>
      <c r="G31" s="199">
        <v>1</v>
      </c>
      <c r="H31" s="199">
        <v>1</v>
      </c>
      <c r="I31" s="199">
        <v>1</v>
      </c>
      <c r="J31" s="199">
        <v>1</v>
      </c>
      <c r="K31" s="199">
        <v>1</v>
      </c>
      <c r="L31" s="199">
        <v>1</v>
      </c>
      <c r="M31" s="199">
        <v>1</v>
      </c>
      <c r="N31" s="199">
        <v>2</v>
      </c>
      <c r="O31" s="199">
        <v>2</v>
      </c>
      <c r="P31" s="46">
        <f t="shared" si="2"/>
        <v>6</v>
      </c>
      <c r="Q31" s="23"/>
      <c r="U31" s="61"/>
      <c r="V31" s="61"/>
      <c r="W31" s="61"/>
    </row>
    <row r="32" spans="1:24" ht="12.75" customHeight="1">
      <c r="B32" s="653" t="s">
        <v>82</v>
      </c>
      <c r="C32" s="580"/>
      <c r="D32" s="580"/>
      <c r="E32" s="581"/>
      <c r="F32" s="73">
        <f>SUM(F30:F31)</f>
        <v>1</v>
      </c>
      <c r="G32" s="73">
        <f t="shared" ref="G32:O32" si="3">SUM(G30:G31)</f>
        <v>1</v>
      </c>
      <c r="H32" s="73">
        <f t="shared" si="3"/>
        <v>1</v>
      </c>
      <c r="I32" s="73">
        <f t="shared" si="3"/>
        <v>1</v>
      </c>
      <c r="J32" s="73">
        <f t="shared" si="3"/>
        <v>2</v>
      </c>
      <c r="K32" s="73">
        <f t="shared" si="3"/>
        <v>2</v>
      </c>
      <c r="L32" s="73">
        <f t="shared" si="3"/>
        <v>2</v>
      </c>
      <c r="M32" s="73">
        <f t="shared" si="3"/>
        <v>2</v>
      </c>
      <c r="N32" s="73">
        <f t="shared" si="3"/>
        <v>2</v>
      </c>
      <c r="O32" s="73">
        <f t="shared" si="3"/>
        <v>2</v>
      </c>
      <c r="P32" s="75">
        <f t="shared" si="2"/>
        <v>8</v>
      </c>
      <c r="Q32" s="23"/>
      <c r="S32" s="15"/>
      <c r="T32" s="61"/>
      <c r="U32" s="61"/>
      <c r="V32" s="61"/>
      <c r="W32" s="61"/>
    </row>
    <row r="33" spans="1:25" ht="12.75" customHeight="1">
      <c r="A33" s="404">
        <f>LEN(C33)</f>
        <v>19</v>
      </c>
      <c r="B33" s="618">
        <v>17</v>
      </c>
      <c r="C33" s="654" t="s">
        <v>83</v>
      </c>
      <c r="D33" s="642"/>
      <c r="E33" s="76" t="s">
        <v>23</v>
      </c>
      <c r="F33" s="110"/>
      <c r="G33" s="110"/>
      <c r="H33" s="110"/>
      <c r="I33" s="110"/>
      <c r="J33" s="110">
        <v>1</v>
      </c>
      <c r="K33" s="110">
        <v>1</v>
      </c>
      <c r="L33" s="110"/>
      <c r="M33" s="110"/>
      <c r="N33" s="110"/>
      <c r="O33" s="110"/>
      <c r="P33" s="46">
        <f t="shared" si="2"/>
        <v>1</v>
      </c>
      <c r="Q33" s="23"/>
    </row>
    <row r="34" spans="1:25" ht="12.75" customHeight="1">
      <c r="A34" s="404">
        <f t="shared" ref="A34:A53" si="4">LEN(C34)</f>
        <v>0</v>
      </c>
      <c r="B34" s="619"/>
      <c r="C34" s="638"/>
      <c r="D34" s="639"/>
      <c r="E34" s="76" t="s">
        <v>27</v>
      </c>
      <c r="F34" s="110"/>
      <c r="G34" s="110"/>
      <c r="H34" s="110"/>
      <c r="I34" s="110"/>
      <c r="J34" s="110"/>
      <c r="K34" s="110"/>
      <c r="L34" s="110">
        <v>1</v>
      </c>
      <c r="M34" s="110">
        <v>1</v>
      </c>
      <c r="N34" s="110"/>
      <c r="O34" s="110"/>
      <c r="P34" s="46">
        <f t="shared" si="2"/>
        <v>1</v>
      </c>
      <c r="Q34" s="23"/>
      <c r="R34" s="53"/>
      <c r="S34" s="53"/>
      <c r="T34" s="53"/>
      <c r="U34" s="53"/>
      <c r="V34" s="53"/>
      <c r="W34" s="53"/>
      <c r="X34" s="53"/>
      <c r="Y34" s="53"/>
    </row>
    <row r="35" spans="1:25" ht="12.75" customHeight="1">
      <c r="A35" s="404">
        <f t="shared" si="4"/>
        <v>20</v>
      </c>
      <c r="B35" s="618">
        <v>18</v>
      </c>
      <c r="C35" s="636" t="s">
        <v>84</v>
      </c>
      <c r="D35" s="637"/>
      <c r="E35" s="77" t="s">
        <v>23</v>
      </c>
      <c r="F35" s="89">
        <v>2</v>
      </c>
      <c r="G35" s="89">
        <v>2</v>
      </c>
      <c r="H35" s="89"/>
      <c r="I35" s="89"/>
      <c r="J35" s="89"/>
      <c r="K35" s="89"/>
      <c r="L35" s="89"/>
      <c r="M35" s="89"/>
      <c r="N35" s="89"/>
      <c r="O35" s="89"/>
      <c r="P35" s="46">
        <f t="shared" si="2"/>
        <v>2</v>
      </c>
      <c r="Q35" s="23"/>
    </row>
    <row r="36" spans="1:25" ht="12.75" customHeight="1">
      <c r="A36" s="404">
        <f t="shared" si="4"/>
        <v>0</v>
      </c>
      <c r="B36" s="619"/>
      <c r="C36" s="638"/>
      <c r="D36" s="639"/>
      <c r="E36" s="77" t="s">
        <v>27</v>
      </c>
      <c r="F36" s="89"/>
      <c r="G36" s="89"/>
      <c r="H36" s="89">
        <v>2</v>
      </c>
      <c r="I36" s="89">
        <v>2</v>
      </c>
      <c r="J36" s="89"/>
      <c r="K36" s="89"/>
      <c r="L36" s="89"/>
      <c r="M36" s="89"/>
      <c r="N36" s="89"/>
      <c r="O36" s="89"/>
      <c r="P36" s="46">
        <f t="shared" si="2"/>
        <v>2</v>
      </c>
      <c r="Q36" s="23"/>
    </row>
    <row r="37" spans="1:25" ht="12.75" customHeight="1">
      <c r="A37" s="404">
        <f t="shared" si="4"/>
        <v>32</v>
      </c>
      <c r="B37" s="40">
        <v>19</v>
      </c>
      <c r="C37" s="640" t="s">
        <v>85</v>
      </c>
      <c r="D37" s="612"/>
      <c r="E37" s="77" t="s">
        <v>23</v>
      </c>
      <c r="F37" s="89">
        <v>2</v>
      </c>
      <c r="G37" s="89">
        <v>2</v>
      </c>
      <c r="H37" s="89">
        <v>2</v>
      </c>
      <c r="I37" s="89">
        <v>2</v>
      </c>
      <c r="J37" s="89"/>
      <c r="K37" s="89"/>
      <c r="L37" s="89"/>
      <c r="M37" s="89"/>
      <c r="N37" s="89"/>
      <c r="O37" s="89"/>
      <c r="P37" s="46">
        <f t="shared" si="2"/>
        <v>4</v>
      </c>
      <c r="Q37" s="23"/>
    </row>
    <row r="38" spans="1:25" ht="12.75" customHeight="1">
      <c r="A38" s="404">
        <f t="shared" si="4"/>
        <v>32</v>
      </c>
      <c r="B38" s="40">
        <v>20</v>
      </c>
      <c r="C38" s="640" t="s">
        <v>86</v>
      </c>
      <c r="D38" s="612"/>
      <c r="E38" s="77" t="s">
        <v>23</v>
      </c>
      <c r="F38" s="89"/>
      <c r="G38" s="89"/>
      <c r="H38" s="89"/>
      <c r="I38" s="89"/>
      <c r="J38" s="89">
        <v>2</v>
      </c>
      <c r="K38" s="89">
        <v>2</v>
      </c>
      <c r="L38" s="89"/>
      <c r="M38" s="89"/>
      <c r="N38" s="89"/>
      <c r="O38" s="89"/>
      <c r="P38" s="46">
        <f t="shared" si="2"/>
        <v>2</v>
      </c>
      <c r="Q38" s="23"/>
    </row>
    <row r="39" spans="1:25" ht="12.75" customHeight="1">
      <c r="A39" s="404">
        <f t="shared" si="4"/>
        <v>31</v>
      </c>
      <c r="B39" s="40">
        <v>21</v>
      </c>
      <c r="C39" s="640" t="s">
        <v>87</v>
      </c>
      <c r="D39" s="612"/>
      <c r="E39" s="77" t="s">
        <v>27</v>
      </c>
      <c r="F39" s="89"/>
      <c r="G39" s="89"/>
      <c r="H39" s="89"/>
      <c r="I39" s="89"/>
      <c r="J39" s="89"/>
      <c r="K39" s="89"/>
      <c r="L39" s="89">
        <v>3</v>
      </c>
      <c r="M39" s="89">
        <v>3</v>
      </c>
      <c r="N39" s="89">
        <v>2</v>
      </c>
      <c r="O39" s="89"/>
      <c r="P39" s="46">
        <f t="shared" si="2"/>
        <v>4</v>
      </c>
      <c r="Q39" s="23"/>
    </row>
    <row r="40" spans="1:25" ht="12.75" customHeight="1">
      <c r="A40" s="404">
        <f t="shared" si="4"/>
        <v>41</v>
      </c>
      <c r="B40" s="79">
        <v>22</v>
      </c>
      <c r="C40" s="640" t="s">
        <v>88</v>
      </c>
      <c r="D40" s="612"/>
      <c r="E40" s="77" t="s">
        <v>23</v>
      </c>
      <c r="F40" s="89">
        <v>2</v>
      </c>
      <c r="G40" s="89">
        <v>2</v>
      </c>
      <c r="H40" s="89">
        <v>2</v>
      </c>
      <c r="I40" s="89">
        <v>2</v>
      </c>
      <c r="J40" s="89">
        <v>2</v>
      </c>
      <c r="K40" s="89">
        <v>2</v>
      </c>
      <c r="L40" s="89"/>
      <c r="M40" s="89"/>
      <c r="N40" s="89"/>
      <c r="O40" s="89"/>
      <c r="P40" s="46">
        <f t="shared" si="2"/>
        <v>6</v>
      </c>
      <c r="Q40" s="23"/>
    </row>
    <row r="41" spans="1:25" ht="12.75" customHeight="1">
      <c r="A41" s="404">
        <f t="shared" si="4"/>
        <v>11</v>
      </c>
      <c r="B41" s="40">
        <v>23</v>
      </c>
      <c r="C41" s="640" t="s">
        <v>89</v>
      </c>
      <c r="D41" s="612"/>
      <c r="E41" s="77" t="s">
        <v>27</v>
      </c>
      <c r="F41" s="89"/>
      <c r="G41" s="89"/>
      <c r="H41" s="89"/>
      <c r="I41" s="89"/>
      <c r="J41" s="89"/>
      <c r="K41" s="89"/>
      <c r="L41" s="89">
        <v>2</v>
      </c>
      <c r="M41" s="89">
        <v>2</v>
      </c>
      <c r="N41" s="89"/>
      <c r="O41" s="89"/>
      <c r="P41" s="46">
        <f t="shared" si="2"/>
        <v>2</v>
      </c>
      <c r="Q41" s="23"/>
    </row>
    <row r="42" spans="1:25" ht="12.75" customHeight="1">
      <c r="A42" s="404">
        <f t="shared" si="4"/>
        <v>33</v>
      </c>
      <c r="B42" s="40">
        <v>24</v>
      </c>
      <c r="C42" s="640" t="s">
        <v>90</v>
      </c>
      <c r="D42" s="612"/>
      <c r="E42" s="77" t="s">
        <v>27</v>
      </c>
      <c r="F42" s="89"/>
      <c r="G42" s="89"/>
      <c r="H42" s="89">
        <v>1</v>
      </c>
      <c r="I42" s="89">
        <v>1</v>
      </c>
      <c r="J42" s="89">
        <v>2</v>
      </c>
      <c r="K42" s="89">
        <v>2</v>
      </c>
      <c r="L42" s="89">
        <v>1</v>
      </c>
      <c r="M42" s="89">
        <v>1</v>
      </c>
      <c r="N42" s="89"/>
      <c r="O42" s="89"/>
      <c r="P42" s="46">
        <f t="shared" si="2"/>
        <v>4</v>
      </c>
      <c r="Q42" s="23"/>
    </row>
    <row r="43" spans="1:25" ht="12.75" customHeight="1">
      <c r="A43" s="404"/>
      <c r="B43" s="80" t="s">
        <v>91</v>
      </c>
      <c r="C43" s="81"/>
      <c r="D43" s="81"/>
      <c r="E43" s="81"/>
      <c r="F43" s="82">
        <f>SUM(F33:F42)</f>
        <v>6</v>
      </c>
      <c r="G43" s="82">
        <f t="shared" ref="G43:O43" si="5">SUM(G33:G42)</f>
        <v>6</v>
      </c>
      <c r="H43" s="82">
        <f t="shared" si="5"/>
        <v>7</v>
      </c>
      <c r="I43" s="82">
        <f t="shared" si="5"/>
        <v>7</v>
      </c>
      <c r="J43" s="82">
        <f t="shared" si="5"/>
        <v>7</v>
      </c>
      <c r="K43" s="82">
        <f t="shared" si="5"/>
        <v>7</v>
      </c>
      <c r="L43" s="82">
        <f t="shared" si="5"/>
        <v>7</v>
      </c>
      <c r="M43" s="82">
        <f t="shared" si="5"/>
        <v>7</v>
      </c>
      <c r="N43" s="82">
        <f t="shared" si="5"/>
        <v>2</v>
      </c>
      <c r="O43" s="82">
        <f t="shared" si="5"/>
        <v>0</v>
      </c>
      <c r="P43" s="59">
        <f t="shared" si="2"/>
        <v>28</v>
      </c>
      <c r="Q43" s="23"/>
    </row>
    <row r="44" spans="1:25" ht="12.75" customHeight="1">
      <c r="A44" s="404">
        <f t="shared" si="4"/>
        <v>39</v>
      </c>
      <c r="B44" s="18">
        <v>25</v>
      </c>
      <c r="C44" s="611" t="s">
        <v>92</v>
      </c>
      <c r="D44" s="612"/>
      <c r="E44" s="77" t="s">
        <v>23</v>
      </c>
      <c r="F44" s="89">
        <v>2</v>
      </c>
      <c r="G44" s="89">
        <v>2</v>
      </c>
      <c r="H44" s="89">
        <v>2</v>
      </c>
      <c r="I44" s="89">
        <v>2</v>
      </c>
      <c r="J44" s="89"/>
      <c r="K44" s="89"/>
      <c r="L44" s="89"/>
      <c r="M44" s="89"/>
      <c r="N44" s="89"/>
      <c r="O44" s="89"/>
      <c r="P44" s="46">
        <f t="shared" si="2"/>
        <v>4</v>
      </c>
      <c r="Q44" s="23"/>
    </row>
    <row r="45" spans="1:25" ht="12.75" customHeight="1">
      <c r="A45" s="404">
        <f t="shared" si="4"/>
        <v>32</v>
      </c>
      <c r="B45" s="86">
        <v>26</v>
      </c>
      <c r="C45" s="644" t="s">
        <v>93</v>
      </c>
      <c r="D45" s="642"/>
      <c r="E45" s="77" t="s">
        <v>23</v>
      </c>
      <c r="F45" s="89"/>
      <c r="G45" s="89"/>
      <c r="H45" s="89">
        <v>2</v>
      </c>
      <c r="I45" s="89">
        <v>2</v>
      </c>
      <c r="J45" s="89">
        <v>1</v>
      </c>
      <c r="K45" s="89">
        <v>1</v>
      </c>
      <c r="L45" s="89"/>
      <c r="M45" s="89"/>
      <c r="N45" s="89"/>
      <c r="O45" s="89"/>
      <c r="P45" s="46">
        <f t="shared" si="2"/>
        <v>3</v>
      </c>
      <c r="Q45" s="23"/>
    </row>
    <row r="46" spans="1:25" ht="12.75" customHeight="1">
      <c r="A46" s="404">
        <f t="shared" si="4"/>
        <v>31</v>
      </c>
      <c r="B46" s="18">
        <v>27</v>
      </c>
      <c r="C46" s="611" t="s">
        <v>94</v>
      </c>
      <c r="D46" s="612"/>
      <c r="E46" s="77" t="s">
        <v>23</v>
      </c>
      <c r="F46" s="89">
        <v>3</v>
      </c>
      <c r="G46" s="89">
        <v>3</v>
      </c>
      <c r="H46" s="89">
        <v>2</v>
      </c>
      <c r="I46" s="89">
        <v>2</v>
      </c>
      <c r="J46" s="89">
        <v>3</v>
      </c>
      <c r="K46" s="89">
        <v>3</v>
      </c>
      <c r="L46" s="89"/>
      <c r="M46" s="89"/>
      <c r="N46" s="89"/>
      <c r="O46" s="89"/>
      <c r="P46" s="46">
        <f t="shared" si="2"/>
        <v>8</v>
      </c>
      <c r="Q46" s="23"/>
    </row>
    <row r="47" spans="1:25" ht="12.75" customHeight="1">
      <c r="A47" s="404">
        <f t="shared" si="4"/>
        <v>43</v>
      </c>
      <c r="B47" s="18">
        <v>28</v>
      </c>
      <c r="C47" s="611" t="s">
        <v>95</v>
      </c>
      <c r="D47" s="612"/>
      <c r="E47" s="77" t="s">
        <v>27</v>
      </c>
      <c r="F47" s="89"/>
      <c r="G47" s="89"/>
      <c r="H47" s="89"/>
      <c r="I47" s="89"/>
      <c r="J47" s="89">
        <v>1</v>
      </c>
      <c r="K47" s="89">
        <v>1</v>
      </c>
      <c r="L47" s="89">
        <v>4</v>
      </c>
      <c r="M47" s="89">
        <v>4</v>
      </c>
      <c r="N47" s="89">
        <v>3</v>
      </c>
      <c r="O47" s="89"/>
      <c r="P47" s="46">
        <f t="shared" si="2"/>
        <v>6.5</v>
      </c>
      <c r="Q47" s="23"/>
    </row>
    <row r="48" spans="1:25" ht="12.75" customHeight="1">
      <c r="A48" s="404">
        <f t="shared" si="4"/>
        <v>20</v>
      </c>
      <c r="B48" s="50">
        <v>28</v>
      </c>
      <c r="C48" s="611" t="s">
        <v>96</v>
      </c>
      <c r="D48" s="612"/>
      <c r="E48" s="77" t="s">
        <v>27</v>
      </c>
      <c r="F48" s="89"/>
      <c r="G48" s="89"/>
      <c r="H48" s="89"/>
      <c r="I48" s="89"/>
      <c r="J48" s="89"/>
      <c r="K48" s="89"/>
      <c r="L48" s="89">
        <v>2</v>
      </c>
      <c r="M48" s="89">
        <v>2</v>
      </c>
      <c r="N48" s="89">
        <v>2</v>
      </c>
      <c r="O48" s="89"/>
      <c r="P48" s="46">
        <f t="shared" si="2"/>
        <v>3</v>
      </c>
      <c r="Q48" s="23"/>
    </row>
    <row r="49" spans="1:24" s="523" customFormat="1" ht="12.75" customHeight="1">
      <c r="A49" s="404">
        <f t="shared" si="4"/>
        <v>45</v>
      </c>
      <c r="B49" s="528">
        <v>29</v>
      </c>
      <c r="C49" s="627" t="s">
        <v>334</v>
      </c>
      <c r="D49" s="628"/>
      <c r="E49" s="530" t="s">
        <v>328</v>
      </c>
      <c r="F49" s="98"/>
      <c r="G49" s="98"/>
      <c r="H49" s="98"/>
      <c r="I49" s="98"/>
      <c r="J49" s="98"/>
      <c r="K49" s="98"/>
      <c r="L49" s="98"/>
      <c r="M49" s="98"/>
      <c r="N49" s="98"/>
      <c r="O49" s="532">
        <v>3</v>
      </c>
      <c r="P49" s="95">
        <f t="shared" ref="P49:P51" si="6">SUM(F49:O49)/2</f>
        <v>1.5</v>
      </c>
      <c r="Q49" s="23"/>
    </row>
    <row r="50" spans="1:24" ht="12.75" customHeight="1">
      <c r="A50" s="404">
        <f t="shared" si="4"/>
        <v>18</v>
      </c>
      <c r="B50" s="18">
        <v>30</v>
      </c>
      <c r="C50" s="645" t="s">
        <v>335</v>
      </c>
      <c r="D50" s="646"/>
      <c r="E50" s="534" t="s">
        <v>328</v>
      </c>
      <c r="F50" s="98"/>
      <c r="G50" s="98"/>
      <c r="H50" s="98"/>
      <c r="I50" s="98"/>
      <c r="J50" s="98"/>
      <c r="K50" s="98"/>
      <c r="L50" s="98"/>
      <c r="M50" s="98"/>
      <c r="N50" s="98"/>
      <c r="O50" s="89">
        <v>3</v>
      </c>
      <c r="P50" s="95">
        <f t="shared" si="6"/>
        <v>1.5</v>
      </c>
      <c r="Q50" s="23"/>
    </row>
    <row r="51" spans="1:24" s="546" customFormat="1" ht="12.75" customHeight="1">
      <c r="A51" s="404"/>
      <c r="B51" s="551">
        <v>31</v>
      </c>
      <c r="C51" s="602" t="s">
        <v>332</v>
      </c>
      <c r="D51" s="595"/>
      <c r="E51" s="77" t="s">
        <v>328</v>
      </c>
      <c r="F51" s="98"/>
      <c r="G51" s="98"/>
      <c r="H51" s="98"/>
      <c r="I51" s="98"/>
      <c r="J51" s="98"/>
      <c r="K51" s="98"/>
      <c r="L51" s="98"/>
      <c r="M51" s="98"/>
      <c r="N51" s="98"/>
      <c r="O51" s="89">
        <v>1</v>
      </c>
      <c r="P51" s="95">
        <f t="shared" si="6"/>
        <v>0.5</v>
      </c>
      <c r="Q51" s="23"/>
    </row>
    <row r="52" spans="1:24" ht="12.75" customHeight="1">
      <c r="A52" s="404">
        <f t="shared" si="4"/>
        <v>17</v>
      </c>
      <c r="B52" s="618">
        <v>32</v>
      </c>
      <c r="C52" s="641" t="s">
        <v>97</v>
      </c>
      <c r="D52" s="642"/>
      <c r="E52" s="92" t="s">
        <v>23</v>
      </c>
      <c r="F52" s="94"/>
      <c r="G52" s="94"/>
      <c r="H52" s="94"/>
      <c r="I52" s="94"/>
      <c r="J52" s="94"/>
      <c r="K52" s="94" t="s">
        <v>98</v>
      </c>
      <c r="L52" s="94"/>
      <c r="M52" s="94"/>
      <c r="N52" s="94"/>
      <c r="O52" s="94"/>
      <c r="P52" s="94"/>
      <c r="Q52" s="23"/>
    </row>
    <row r="53" spans="1:24" ht="12.75" customHeight="1">
      <c r="A53" s="404">
        <f t="shared" si="4"/>
        <v>0</v>
      </c>
      <c r="B53" s="619"/>
      <c r="C53" s="643"/>
      <c r="D53" s="639"/>
      <c r="E53" s="88" t="s">
        <v>23</v>
      </c>
      <c r="F53" s="94"/>
      <c r="G53" s="94"/>
      <c r="H53" s="94"/>
      <c r="I53" s="94"/>
      <c r="J53" s="94"/>
      <c r="K53" s="94"/>
      <c r="L53" s="94"/>
      <c r="M53" s="94" t="s">
        <v>98</v>
      </c>
      <c r="N53" s="94"/>
      <c r="O53" s="94"/>
      <c r="P53" s="71"/>
      <c r="Q53" s="23"/>
    </row>
    <row r="54" spans="1:24" ht="12.75" customHeight="1">
      <c r="B54" s="96" t="s">
        <v>99</v>
      </c>
      <c r="C54" s="97"/>
      <c r="D54" s="81"/>
      <c r="E54" s="81"/>
      <c r="F54" s="182">
        <f>SUM(F44:F53)</f>
        <v>5</v>
      </c>
      <c r="G54" s="182">
        <f t="shared" ref="G54:O54" si="7">SUM(G44:G53)</f>
        <v>5</v>
      </c>
      <c r="H54" s="182">
        <f t="shared" si="7"/>
        <v>6</v>
      </c>
      <c r="I54" s="182">
        <f t="shared" si="7"/>
        <v>6</v>
      </c>
      <c r="J54" s="182">
        <f t="shared" si="7"/>
        <v>5</v>
      </c>
      <c r="K54" s="182">
        <f t="shared" si="7"/>
        <v>5</v>
      </c>
      <c r="L54" s="182">
        <f t="shared" si="7"/>
        <v>6</v>
      </c>
      <c r="M54" s="182">
        <f t="shared" si="7"/>
        <v>6</v>
      </c>
      <c r="N54" s="182">
        <f t="shared" si="7"/>
        <v>5</v>
      </c>
      <c r="O54" s="182">
        <f t="shared" si="7"/>
        <v>7</v>
      </c>
      <c r="P54" s="59">
        <f>SUM(F54:O54)/2</f>
        <v>28</v>
      </c>
      <c r="Q54" s="23"/>
    </row>
    <row r="55" spans="1:24" ht="12.75" customHeight="1">
      <c r="B55" s="101" t="s">
        <v>106</v>
      </c>
      <c r="C55" s="102"/>
      <c r="D55" s="103"/>
      <c r="E55" s="103"/>
      <c r="F55" s="187">
        <f t="shared" ref="F55:O55" si="8">SUM(F54,F43)</f>
        <v>11</v>
      </c>
      <c r="G55" s="187">
        <f t="shared" si="8"/>
        <v>11</v>
      </c>
      <c r="H55" s="187">
        <f t="shared" si="8"/>
        <v>13</v>
      </c>
      <c r="I55" s="187">
        <f t="shared" si="8"/>
        <v>13</v>
      </c>
      <c r="J55" s="187">
        <f t="shared" si="8"/>
        <v>12</v>
      </c>
      <c r="K55" s="187">
        <f t="shared" si="8"/>
        <v>12</v>
      </c>
      <c r="L55" s="187">
        <f t="shared" si="8"/>
        <v>13</v>
      </c>
      <c r="M55" s="187">
        <f t="shared" si="8"/>
        <v>13</v>
      </c>
      <c r="N55" s="187">
        <f t="shared" si="8"/>
        <v>7</v>
      </c>
      <c r="O55" s="187">
        <f t="shared" si="8"/>
        <v>7</v>
      </c>
      <c r="P55" s="181">
        <f>SUM(F55:O55)/2</f>
        <v>56</v>
      </c>
      <c r="Q55" s="23"/>
      <c r="S55">
        <f>(P54/P55)*100</f>
        <v>50</v>
      </c>
      <c r="T55" t="s">
        <v>110</v>
      </c>
    </row>
    <row r="56" spans="1:24" ht="12.75" customHeight="1">
      <c r="B56" s="617" t="s">
        <v>112</v>
      </c>
      <c r="C56" s="580"/>
      <c r="D56" s="580"/>
      <c r="E56" s="581"/>
      <c r="F56" s="183">
        <v>11</v>
      </c>
      <c r="G56" s="183">
        <v>11</v>
      </c>
      <c r="H56" s="184">
        <v>13</v>
      </c>
      <c r="I56" s="184">
        <v>13</v>
      </c>
      <c r="J56" s="184">
        <v>12</v>
      </c>
      <c r="K56" s="184">
        <v>12</v>
      </c>
      <c r="L56" s="184">
        <v>13</v>
      </c>
      <c r="M56" s="184">
        <v>13</v>
      </c>
      <c r="N56" s="185">
        <v>7</v>
      </c>
      <c r="O56" s="186">
        <v>7</v>
      </c>
      <c r="P56" s="106">
        <f>SUM(F56:O56)/2</f>
        <v>56</v>
      </c>
      <c r="Q56" s="23"/>
    </row>
    <row r="57" spans="1:24" ht="12.75" customHeight="1">
      <c r="A57" s="5"/>
      <c r="B57" s="640" t="s">
        <v>114</v>
      </c>
      <c r="C57" s="580"/>
      <c r="D57" s="580"/>
      <c r="E57" s="581"/>
      <c r="F57" s="109"/>
      <c r="G57" s="109"/>
      <c r="H57" s="109"/>
      <c r="I57" s="109"/>
      <c r="J57" s="109"/>
      <c r="K57" s="109" t="s">
        <v>23</v>
      </c>
      <c r="L57" s="109"/>
      <c r="M57" s="109"/>
      <c r="N57" s="109" t="s">
        <v>27</v>
      </c>
      <c r="O57" s="109"/>
      <c r="P57" s="110">
        <v>2</v>
      </c>
      <c r="Q57" s="23"/>
      <c r="R57" s="5"/>
      <c r="S57" s="5"/>
      <c r="T57" s="5"/>
      <c r="U57" s="5"/>
      <c r="V57" s="5"/>
      <c r="W57" s="5"/>
      <c r="X57" s="5"/>
    </row>
    <row r="58" spans="1:24" ht="34.5" customHeight="1">
      <c r="B58" s="620" t="s">
        <v>59</v>
      </c>
      <c r="C58" s="621"/>
      <c r="D58" s="622"/>
      <c r="E58" s="623"/>
      <c r="F58" s="409">
        <f>F55+F28+F32</f>
        <v>35</v>
      </c>
      <c r="G58" s="409">
        <f t="shared" ref="G58:O58" si="9">G55+G28+G32</f>
        <v>35</v>
      </c>
      <c r="H58" s="409">
        <f t="shared" si="9"/>
        <v>36</v>
      </c>
      <c r="I58" s="409">
        <f t="shared" si="9"/>
        <v>36</v>
      </c>
      <c r="J58" s="409">
        <f t="shared" si="9"/>
        <v>36</v>
      </c>
      <c r="K58" s="409">
        <f t="shared" si="9"/>
        <v>36</v>
      </c>
      <c r="L58" s="409">
        <f t="shared" si="9"/>
        <v>34</v>
      </c>
      <c r="M58" s="409">
        <f t="shared" si="9"/>
        <v>34</v>
      </c>
      <c r="N58" s="409">
        <f t="shared" si="9"/>
        <v>27</v>
      </c>
      <c r="O58" s="409">
        <f t="shared" si="9"/>
        <v>25</v>
      </c>
      <c r="P58" s="39">
        <f>SUM(F58:O58)/2</f>
        <v>167</v>
      </c>
      <c r="Q58" s="23"/>
    </row>
    <row r="59" spans="1:24" ht="27.75" customHeight="1">
      <c r="B59" s="515"/>
      <c r="C59" s="624" t="s">
        <v>286</v>
      </c>
      <c r="D59" s="615" t="s">
        <v>116</v>
      </c>
      <c r="E59" s="616"/>
      <c r="F59" s="118">
        <v>1</v>
      </c>
      <c r="G59" s="120">
        <v>1</v>
      </c>
      <c r="H59" s="120">
        <v>1</v>
      </c>
      <c r="I59" s="120">
        <v>1</v>
      </c>
      <c r="J59" s="120"/>
      <c r="K59" s="120"/>
      <c r="L59" s="120"/>
      <c r="M59" s="120"/>
      <c r="N59" s="120">
        <v>2</v>
      </c>
      <c r="O59" s="120">
        <v>2</v>
      </c>
      <c r="P59" s="609">
        <f>SUM(F59:O60)/2</f>
        <v>4</v>
      </c>
      <c r="Q59" s="23"/>
    </row>
    <row r="60" spans="1:24" s="511" customFormat="1" ht="15" customHeight="1">
      <c r="B60" s="515"/>
      <c r="C60" s="624"/>
      <c r="D60" s="625" t="s">
        <v>39</v>
      </c>
      <c r="E60" s="626"/>
      <c r="F60" s="513"/>
      <c r="G60" s="514"/>
      <c r="H60" s="514"/>
      <c r="I60" s="514"/>
      <c r="J60" s="514"/>
      <c r="K60" s="514"/>
      <c r="L60" s="514"/>
      <c r="M60" s="514"/>
      <c r="N60" s="514"/>
      <c r="O60" s="514"/>
      <c r="P60" s="610"/>
      <c r="Q60" s="23"/>
    </row>
    <row r="61" spans="1:24" ht="12.75" customHeight="1">
      <c r="B61" s="72">
        <v>1</v>
      </c>
      <c r="C61" s="614" t="s">
        <v>117</v>
      </c>
      <c r="D61" s="580"/>
      <c r="E61" s="581"/>
      <c r="F61" s="124">
        <v>2</v>
      </c>
      <c r="G61" s="124">
        <v>2</v>
      </c>
      <c r="H61" s="124">
        <v>2</v>
      </c>
      <c r="I61" s="124">
        <v>2</v>
      </c>
      <c r="J61" s="124">
        <v>2</v>
      </c>
      <c r="K61" s="124">
        <v>2</v>
      </c>
      <c r="L61" s="124">
        <v>1</v>
      </c>
      <c r="M61" s="124">
        <v>1</v>
      </c>
      <c r="N61" s="124">
        <v>1</v>
      </c>
      <c r="O61" s="124">
        <v>1</v>
      </c>
      <c r="P61" s="126" t="s">
        <v>118</v>
      </c>
      <c r="Q61" s="5"/>
    </row>
    <row r="62" spans="1:24" ht="12.75" customHeight="1">
      <c r="B62" s="72">
        <v>2</v>
      </c>
      <c r="C62" s="613" t="s">
        <v>119</v>
      </c>
      <c r="D62" s="580"/>
      <c r="E62" s="581"/>
      <c r="F62" s="124">
        <v>0.5</v>
      </c>
      <c r="G62" s="124"/>
      <c r="H62" s="124">
        <v>0.5</v>
      </c>
      <c r="I62" s="124"/>
      <c r="J62" s="124">
        <v>0.5</v>
      </c>
      <c r="K62" s="124"/>
      <c r="L62" s="124"/>
      <c r="M62" s="129"/>
      <c r="N62" s="130"/>
      <c r="O62" s="130"/>
      <c r="P62" s="126" t="s">
        <v>118</v>
      </c>
      <c r="Q62" s="5"/>
    </row>
    <row r="63" spans="1:24" ht="12.75" customHeight="1">
      <c r="B63" s="72">
        <v>3</v>
      </c>
      <c r="C63" s="613" t="s">
        <v>120</v>
      </c>
      <c r="D63" s="580"/>
      <c r="E63" s="581"/>
      <c r="F63" s="124"/>
      <c r="G63" s="124"/>
      <c r="H63" s="124"/>
      <c r="I63" s="124"/>
      <c r="J63" s="124"/>
      <c r="K63" s="124"/>
      <c r="L63" s="124"/>
      <c r="M63" s="129"/>
      <c r="N63" s="130"/>
      <c r="O63" s="130"/>
      <c r="P63" s="126" t="s">
        <v>118</v>
      </c>
      <c r="Q63" s="5"/>
    </row>
    <row r="64" spans="1:24" ht="12.75" customHeight="1">
      <c r="B64" s="72">
        <v>4</v>
      </c>
      <c r="C64" s="613" t="s">
        <v>251</v>
      </c>
      <c r="D64" s="580"/>
      <c r="E64" s="581"/>
      <c r="F64" s="124"/>
      <c r="G64" s="124"/>
      <c r="H64" s="124"/>
      <c r="I64" s="124"/>
      <c r="J64" s="124"/>
      <c r="K64" s="124"/>
      <c r="L64" s="124"/>
      <c r="M64" s="129"/>
      <c r="N64" s="130"/>
      <c r="O64" s="130"/>
      <c r="P64" s="126" t="s">
        <v>118</v>
      </c>
      <c r="Q64" s="5"/>
    </row>
    <row r="65" spans="1:24" ht="12.75" customHeight="1">
      <c r="B65" s="72">
        <v>5</v>
      </c>
      <c r="C65" s="613" t="s">
        <v>122</v>
      </c>
      <c r="D65" s="580"/>
      <c r="E65" s="581"/>
      <c r="F65" s="124"/>
      <c r="G65" s="124"/>
      <c r="H65" s="124"/>
      <c r="I65" s="124"/>
      <c r="J65" s="124"/>
      <c r="K65" s="124"/>
      <c r="L65" s="124"/>
      <c r="M65" s="129"/>
      <c r="N65" s="130"/>
      <c r="O65" s="130"/>
      <c r="P65" s="126" t="s">
        <v>118</v>
      </c>
      <c r="Q65" s="5"/>
    </row>
    <row r="66" spans="1:24" ht="12.75" customHeight="1">
      <c r="B66" s="72">
        <v>6</v>
      </c>
      <c r="C66" s="613" t="s">
        <v>123</v>
      </c>
      <c r="D66" s="580"/>
      <c r="E66" s="581"/>
      <c r="F66" s="124"/>
      <c r="G66" s="124"/>
      <c r="H66" s="124"/>
      <c r="I66" s="124"/>
      <c r="J66" s="124"/>
      <c r="K66" s="124"/>
      <c r="L66" s="124"/>
      <c r="M66" s="129"/>
      <c r="N66" s="130"/>
      <c r="O66" s="130"/>
      <c r="P66" s="126" t="s">
        <v>118</v>
      </c>
      <c r="Q66" s="5"/>
    </row>
    <row r="67" spans="1:24" ht="12.75" customHeight="1">
      <c r="B67" s="72">
        <v>7</v>
      </c>
      <c r="C67" s="613" t="s">
        <v>124</v>
      </c>
      <c r="D67" s="580"/>
      <c r="E67" s="581"/>
      <c r="F67" s="124"/>
      <c r="G67" s="124"/>
      <c r="H67" s="124"/>
      <c r="I67" s="124"/>
      <c r="J67" s="124"/>
      <c r="K67" s="124"/>
      <c r="L67" s="124"/>
      <c r="M67" s="129"/>
      <c r="N67" s="130"/>
      <c r="O67" s="130"/>
      <c r="P67" s="126" t="s">
        <v>118</v>
      </c>
      <c r="Q67" s="5"/>
    </row>
    <row r="68" spans="1:24" ht="12.75" customHeight="1">
      <c r="B68" s="72">
        <v>8</v>
      </c>
      <c r="C68" s="613" t="s">
        <v>125</v>
      </c>
      <c r="D68" s="580"/>
      <c r="E68" s="581"/>
      <c r="F68" s="124"/>
      <c r="G68" s="124"/>
      <c r="H68" s="124"/>
      <c r="I68" s="124"/>
      <c r="J68" s="124"/>
      <c r="K68" s="124"/>
      <c r="L68" s="124"/>
      <c r="M68" s="129"/>
      <c r="N68" s="130"/>
      <c r="O68" s="130"/>
      <c r="P68" s="126" t="s">
        <v>118</v>
      </c>
      <c r="Q68" s="5"/>
    </row>
    <row r="69" spans="1:24" ht="12.75" customHeight="1">
      <c r="B69" s="72">
        <v>9</v>
      </c>
      <c r="C69" s="613" t="s">
        <v>126</v>
      </c>
      <c r="D69" s="580"/>
      <c r="E69" s="581"/>
      <c r="F69" s="124" t="s">
        <v>127</v>
      </c>
      <c r="G69" s="124"/>
      <c r="H69" s="124"/>
      <c r="I69" s="124"/>
      <c r="J69" s="124"/>
      <c r="K69" s="124"/>
      <c r="L69" s="124"/>
      <c r="M69" s="129"/>
      <c r="N69" s="130"/>
      <c r="O69" s="130" t="s">
        <v>127</v>
      </c>
      <c r="P69" s="126" t="s">
        <v>118</v>
      </c>
      <c r="Q69" s="5"/>
    </row>
    <row r="70" spans="1:24" ht="12.75" customHeight="1">
      <c r="A70" s="42"/>
      <c r="B70" s="72">
        <v>10</v>
      </c>
      <c r="C70" s="613" t="s">
        <v>129</v>
      </c>
      <c r="D70" s="580"/>
      <c r="E70" s="581"/>
      <c r="F70" s="519"/>
      <c r="G70" s="519"/>
      <c r="H70" s="519"/>
      <c r="I70" s="519"/>
      <c r="J70" s="519"/>
      <c r="K70" s="519"/>
      <c r="L70" s="519"/>
      <c r="M70" s="520"/>
      <c r="N70" s="521"/>
      <c r="O70" s="521"/>
      <c r="P70" s="134" t="s">
        <v>118</v>
      </c>
      <c r="Q70" s="42"/>
      <c r="R70" s="42"/>
      <c r="S70" s="42"/>
      <c r="T70" s="42"/>
      <c r="U70" s="42"/>
      <c r="V70" s="42"/>
      <c r="W70" s="42"/>
      <c r="X70" s="42"/>
    </row>
    <row r="71" spans="1:24" ht="12.75" customHeight="1">
      <c r="A71" s="42"/>
      <c r="B71" s="632" t="s">
        <v>130</v>
      </c>
      <c r="C71" s="580"/>
      <c r="D71" s="580"/>
      <c r="E71" s="633"/>
      <c r="F71" s="522">
        <f t="shared" ref="F71:O71" si="10">SUM(F59:F70)</f>
        <v>3.5</v>
      </c>
      <c r="G71" s="522">
        <f t="shared" si="10"/>
        <v>3</v>
      </c>
      <c r="H71" s="522">
        <f t="shared" si="10"/>
        <v>3.5</v>
      </c>
      <c r="I71" s="522">
        <f t="shared" si="10"/>
        <v>3</v>
      </c>
      <c r="J71" s="522">
        <f t="shared" si="10"/>
        <v>2.5</v>
      </c>
      <c r="K71" s="522">
        <f t="shared" si="10"/>
        <v>2</v>
      </c>
      <c r="L71" s="522">
        <f t="shared" si="10"/>
        <v>1</v>
      </c>
      <c r="M71" s="522">
        <f t="shared" si="10"/>
        <v>1</v>
      </c>
      <c r="N71" s="522">
        <f t="shared" si="10"/>
        <v>3</v>
      </c>
      <c r="O71" s="522">
        <f t="shared" si="10"/>
        <v>3</v>
      </c>
      <c r="P71" s="518">
        <f>SUM(F71:O71)</f>
        <v>25.5</v>
      </c>
      <c r="Q71" s="42"/>
      <c r="R71" s="42"/>
      <c r="S71" s="42"/>
      <c r="T71" s="42"/>
      <c r="U71" s="42"/>
      <c r="V71" s="42"/>
      <c r="W71" s="42"/>
      <c r="X71" s="42"/>
    </row>
    <row r="72" spans="1:24" ht="12.75" customHeight="1">
      <c r="A72" s="42"/>
      <c r="B72" s="138"/>
      <c r="C72" s="634" t="s">
        <v>211</v>
      </c>
      <c r="D72" s="635"/>
      <c r="E72" s="53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42"/>
      <c r="R72" s="42"/>
      <c r="S72" s="42"/>
      <c r="T72" s="42"/>
      <c r="U72" s="42"/>
      <c r="V72" s="42"/>
      <c r="W72" s="42"/>
      <c r="X72" s="42"/>
    </row>
    <row r="73" spans="1:24" ht="12.75" customHeight="1">
      <c r="B73" s="138"/>
      <c r="C73" s="5" t="s">
        <v>77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24" ht="12.75" customHeight="1">
      <c r="B74" s="53"/>
      <c r="C74" s="53" t="s">
        <v>135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"/>
    </row>
    <row r="75" spans="1:24" ht="12.75" customHeight="1">
      <c r="B75" s="53"/>
      <c r="C75" s="53"/>
      <c r="D75" s="53"/>
      <c r="E75" s="53"/>
      <c r="F75" s="631" t="s">
        <v>78</v>
      </c>
      <c r="G75" s="580"/>
      <c r="H75" s="580"/>
      <c r="I75" s="580"/>
      <c r="J75" s="580"/>
      <c r="K75" s="580"/>
      <c r="L75" s="580"/>
      <c r="M75" s="580"/>
      <c r="N75" s="580"/>
      <c r="O75" s="581"/>
      <c r="P75" s="53"/>
      <c r="Q75" s="5"/>
    </row>
    <row r="76" spans="1:24" ht="12.75" customHeight="1">
      <c r="B76" s="53"/>
      <c r="C76" s="53"/>
      <c r="D76" s="53"/>
      <c r="E76" s="5"/>
      <c r="F76" s="630">
        <v>35</v>
      </c>
      <c r="G76" s="581"/>
      <c r="H76" s="629">
        <v>36</v>
      </c>
      <c r="I76" s="581"/>
      <c r="J76" s="629">
        <v>36</v>
      </c>
      <c r="K76" s="581"/>
      <c r="L76" s="629">
        <v>34</v>
      </c>
      <c r="M76" s="581"/>
      <c r="N76" s="629">
        <v>26</v>
      </c>
      <c r="O76" s="581"/>
      <c r="P76" s="53"/>
      <c r="Q76" s="5"/>
      <c r="R76" s="511"/>
    </row>
    <row r="77" spans="1:24" ht="12.75" customHeight="1">
      <c r="C77" s="15"/>
      <c r="D77" s="15"/>
      <c r="E77" s="5"/>
      <c r="Q77" s="5"/>
    </row>
    <row r="78" spans="1:24" ht="12.75" customHeight="1">
      <c r="C78" s="5"/>
      <c r="D78" s="5"/>
      <c r="E78" s="5"/>
      <c r="Q78" s="5"/>
    </row>
    <row r="79" spans="1:24" ht="12.75" customHeight="1">
      <c r="C79" s="5"/>
      <c r="D79" s="5"/>
      <c r="E79" s="5"/>
      <c r="Q79" s="5"/>
    </row>
    <row r="80" spans="1:24" ht="12.75" customHeight="1">
      <c r="C80" s="5"/>
      <c r="D80" s="5"/>
      <c r="E80" s="5"/>
      <c r="Q80" s="5"/>
    </row>
    <row r="81" spans="3:17" ht="12.75" customHeight="1">
      <c r="C81" s="143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H83" s="144"/>
      <c r="I83" s="144"/>
      <c r="J83" s="144"/>
      <c r="K83" s="144"/>
      <c r="L83" s="144"/>
      <c r="M83" s="144"/>
      <c r="Q83" s="5"/>
    </row>
    <row r="84" spans="3:17" ht="12.75" customHeight="1">
      <c r="C84" s="143"/>
      <c r="D84" s="5"/>
      <c r="Q84" s="5"/>
    </row>
    <row r="85" spans="3:17" ht="12.75" customHeight="1">
      <c r="C85" s="5"/>
      <c r="D85" s="5"/>
      <c r="Q85" s="5"/>
    </row>
    <row r="86" spans="3:17" ht="12.75" customHeight="1">
      <c r="C86" s="5"/>
      <c r="D86" s="5"/>
      <c r="Q86" s="5"/>
    </row>
    <row r="87" spans="3:17" ht="12.75" customHeight="1">
      <c r="C87" s="5"/>
      <c r="D87" s="5"/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2.75" customHeight="1">
      <c r="Q274" s="5"/>
    </row>
    <row r="275" spans="17:17" ht="12.75" customHeight="1">
      <c r="Q275" s="5"/>
    </row>
    <row r="276" spans="17:17" ht="12.75" customHeight="1">
      <c r="Q276" s="5"/>
    </row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3">
    <mergeCell ref="B32:E32"/>
    <mergeCell ref="C33:D34"/>
    <mergeCell ref="B33:B34"/>
    <mergeCell ref="P10:P11"/>
    <mergeCell ref="F10:O10"/>
    <mergeCell ref="L11:M11"/>
    <mergeCell ref="N11:O11"/>
    <mergeCell ref="F11:G11"/>
    <mergeCell ref="H11:I11"/>
    <mergeCell ref="B10:B11"/>
    <mergeCell ref="C10:E11"/>
    <mergeCell ref="C18:E18"/>
    <mergeCell ref="C15:E15"/>
    <mergeCell ref="B28:E28"/>
    <mergeCell ref="C24:D24"/>
    <mergeCell ref="W10:X10"/>
    <mergeCell ref="S11:U11"/>
    <mergeCell ref="Q19:Q22"/>
    <mergeCell ref="Q13:Q14"/>
    <mergeCell ref="J11:K11"/>
    <mergeCell ref="C35:D36"/>
    <mergeCell ref="B35:B36"/>
    <mergeCell ref="L76:M76"/>
    <mergeCell ref="H76:I76"/>
    <mergeCell ref="C40:D40"/>
    <mergeCell ref="C39:D39"/>
    <mergeCell ref="C37:D37"/>
    <mergeCell ref="C38:D38"/>
    <mergeCell ref="C48:D48"/>
    <mergeCell ref="C52:D53"/>
    <mergeCell ref="C41:D41"/>
    <mergeCell ref="C42:D42"/>
    <mergeCell ref="C46:D46"/>
    <mergeCell ref="C45:D45"/>
    <mergeCell ref="B57:E57"/>
    <mergeCell ref="C50:D50"/>
    <mergeCell ref="N76:O76"/>
    <mergeCell ref="F76:G76"/>
    <mergeCell ref="F75:O75"/>
    <mergeCell ref="J76:K76"/>
    <mergeCell ref="C63:E63"/>
    <mergeCell ref="C64:E64"/>
    <mergeCell ref="B71:E71"/>
    <mergeCell ref="C72:D72"/>
    <mergeCell ref="C70:E70"/>
    <mergeCell ref="C67:E67"/>
    <mergeCell ref="C69:E69"/>
    <mergeCell ref="C68:E68"/>
    <mergeCell ref="P59:P60"/>
    <mergeCell ref="C44:D44"/>
    <mergeCell ref="C62:E62"/>
    <mergeCell ref="C61:E61"/>
    <mergeCell ref="C66:E66"/>
    <mergeCell ref="C65:E65"/>
    <mergeCell ref="D59:E59"/>
    <mergeCell ref="C47:D47"/>
    <mergeCell ref="B56:E56"/>
    <mergeCell ref="B52:B53"/>
    <mergeCell ref="B58:E58"/>
    <mergeCell ref="C59:C60"/>
    <mergeCell ref="D60:E60"/>
    <mergeCell ref="C51:D51"/>
    <mergeCell ref="C49:D49"/>
  </mergeCells>
  <conditionalFormatting sqref="E77 C79:D79">
    <cfRule type="cellIs" dxfId="318" priority="10" operator="greaterThan">
      <formula>0</formula>
    </cfRule>
  </conditionalFormatting>
  <conditionalFormatting sqref="F53:O53 J52:P52">
    <cfRule type="cellIs" dxfId="317" priority="14" operator="lessThan">
      <formula>$F$39/2</formula>
    </cfRule>
  </conditionalFormatting>
  <conditionalFormatting sqref="F52:H52">
    <cfRule type="cellIs" dxfId="316" priority="15" operator="lessThan">
      <formula>$F$39/2</formula>
    </cfRule>
  </conditionalFormatting>
  <conditionalFormatting sqref="I52">
    <cfRule type="cellIs" dxfId="315" priority="16" operator="lessThan">
      <formula>$F$39/2</formula>
    </cfRule>
  </conditionalFormatting>
  <conditionalFormatting sqref="K52">
    <cfRule type="cellIs" dxfId="314" priority="9" operator="lessThan">
      <formula>$F$39/2</formula>
    </cfRule>
  </conditionalFormatting>
  <conditionalFormatting sqref="F58">
    <cfRule type="cellIs" dxfId="313" priority="8" operator="notEqual">
      <formula>$F$76</formula>
    </cfRule>
  </conditionalFormatting>
  <conditionalFormatting sqref="G58">
    <cfRule type="cellIs" dxfId="312" priority="6" operator="notEqual">
      <formula>$F$76</formula>
    </cfRule>
  </conditionalFormatting>
  <conditionalFormatting sqref="H58:I58">
    <cfRule type="cellIs" dxfId="311" priority="4" operator="notEqual">
      <formula>$H$76</formula>
    </cfRule>
  </conditionalFormatting>
  <conditionalFormatting sqref="J58:K58">
    <cfRule type="cellIs" dxfId="310" priority="3" operator="notEqual">
      <formula>$J$76</formula>
    </cfRule>
  </conditionalFormatting>
  <conditionalFormatting sqref="L58:M58">
    <cfRule type="cellIs" dxfId="309" priority="2" operator="notEqual">
      <formula>$L$76</formula>
    </cfRule>
  </conditionalFormatting>
  <conditionalFormatting sqref="N58:O58">
    <cfRule type="cellIs" dxfId="308" priority="1" operator="notEqual">
      <formula>$N$76</formula>
    </cfRule>
  </conditionalFormatting>
  <dataValidations count="6">
    <dataValidation type="list" allowBlank="1" showErrorMessage="1" sqref="D13:D14">
      <formula1>$T$21:$T$24</formula1>
    </dataValidation>
    <dataValidation type="list" allowBlank="1" showErrorMessage="1" sqref="F56:O56 E33:E48 E51:E53">
      <formula1>$T$13:$T$16</formula1>
    </dataValidation>
    <dataValidation type="list" allowBlank="1" showErrorMessage="1" sqref="D30">
      <formula1>$T$21:$T$23</formula1>
    </dataValidation>
    <dataValidation type="list" allowBlank="1" showErrorMessage="1" sqref="D31">
      <formula1>$X$13:$X$16</formula1>
    </dataValidation>
    <dataValidation type="list" allowBlank="1" showErrorMessage="1" sqref="C30:C31">
      <formula1>$X$12:$X$20</formula1>
    </dataValidation>
    <dataValidation type="list" allowBlank="1" showErrorMessage="1" sqref="E49:E50">
      <formula1>$T$13:$T$17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279"/>
  <sheetViews>
    <sheetView zoomScale="80" zoomScaleNormal="80" workbookViewId="0">
      <pane ySplit="11" topLeftCell="A39" activePane="bottomLeft" state="frozen"/>
      <selection pane="bottomLeft" activeCell="C51" sqref="C51:D52"/>
    </sheetView>
  </sheetViews>
  <sheetFormatPr defaultColWidth="14.77734375" defaultRowHeight="13.2"/>
  <cols>
    <col min="1" max="1" width="11.21875" style="274" customWidth="1"/>
    <col min="2" max="2" width="3.44140625" style="274" customWidth="1"/>
    <col min="3" max="3" width="22.21875" style="274" customWidth="1"/>
    <col min="4" max="4" width="20.77734375" style="274" customWidth="1"/>
    <col min="5" max="5" width="12.21875" style="274" customWidth="1"/>
    <col min="6" max="9" width="5.77734375" style="274" customWidth="1"/>
    <col min="10" max="10" width="6.21875" style="274" customWidth="1"/>
    <col min="11" max="11" width="7" style="274" customWidth="1"/>
    <col min="12" max="13" width="5.77734375" style="274" customWidth="1"/>
    <col min="14" max="14" width="7" style="274" customWidth="1"/>
    <col min="15" max="15" width="5.77734375" style="274" customWidth="1"/>
    <col min="16" max="16" width="19.44140625" style="274" customWidth="1"/>
    <col min="17" max="17" width="7.21875" style="274" customWidth="1"/>
    <col min="18" max="18" width="21" style="274" customWidth="1"/>
    <col min="19" max="19" width="13.77734375" style="274" customWidth="1"/>
    <col min="20" max="20" width="12.5546875" style="274" customWidth="1"/>
    <col min="21" max="21" width="19.44140625" style="274" customWidth="1"/>
    <col min="22" max="22" width="14.21875" style="274" customWidth="1"/>
    <col min="23" max="23" width="15.77734375" style="274" customWidth="1"/>
    <col min="24" max="24" width="40.21875" style="274" customWidth="1"/>
    <col min="25" max="25" width="24.5546875" style="274" customWidth="1"/>
    <col min="26" max="16384" width="14.77734375" style="274"/>
  </cols>
  <sheetData>
    <row r="1" spans="1:25" ht="22.8">
      <c r="B1" s="275" t="s">
        <v>1</v>
      </c>
      <c r="Q1" s="276"/>
      <c r="R1" s="276"/>
    </row>
    <row r="2" spans="1:25" ht="15.6">
      <c r="B2" s="277" t="s">
        <v>253</v>
      </c>
      <c r="C2" s="277"/>
      <c r="D2" s="278"/>
      <c r="E2" s="279"/>
      <c r="L2" s="279"/>
      <c r="M2" s="279"/>
      <c r="N2" s="279"/>
      <c r="O2" s="279"/>
      <c r="Q2" s="276"/>
      <c r="R2" s="276"/>
    </row>
    <row r="3" spans="1:25" ht="15">
      <c r="B3" s="280" t="s">
        <v>15</v>
      </c>
      <c r="L3" s="281"/>
      <c r="M3" s="281"/>
      <c r="N3" s="281"/>
      <c r="Q3" s="276"/>
      <c r="R3" s="276"/>
    </row>
    <row r="4" spans="1:25" ht="15">
      <c r="B4" s="280" t="s">
        <v>16</v>
      </c>
      <c r="L4" s="281"/>
      <c r="M4" s="281"/>
      <c r="N4" s="281"/>
      <c r="Q4" s="276"/>
      <c r="R4" s="276"/>
    </row>
    <row r="5" spans="1:25" ht="15">
      <c r="B5" s="280" t="s">
        <v>17</v>
      </c>
      <c r="D5" s="279" t="str">
        <f>IF($C$30=0," ",$C$30)</f>
        <v>język obcy nowożytny</v>
      </c>
      <c r="H5" s="279" t="str">
        <f>IF(C31=0," ",C31)</f>
        <v>matematyka</v>
      </c>
      <c r="L5" s="281"/>
      <c r="M5" s="281"/>
      <c r="N5" s="281"/>
      <c r="Q5" s="276"/>
      <c r="R5" s="276"/>
    </row>
    <row r="6" spans="1:25" ht="15">
      <c r="B6" s="280" t="s">
        <v>22</v>
      </c>
      <c r="Q6" s="276"/>
      <c r="R6" s="276"/>
    </row>
    <row r="7" spans="1:25">
      <c r="C7" s="282" t="s">
        <v>27</v>
      </c>
      <c r="D7" s="283" t="s">
        <v>28</v>
      </c>
      <c r="Q7" s="276"/>
      <c r="R7" s="276"/>
    </row>
    <row r="8" spans="1:25">
      <c r="C8" s="282" t="s">
        <v>233</v>
      </c>
      <c r="D8" s="283" t="s">
        <v>234</v>
      </c>
      <c r="Q8" s="276"/>
      <c r="R8" s="276"/>
    </row>
    <row r="9" spans="1:25" ht="10.050000000000001" customHeight="1">
      <c r="Q9" s="276"/>
      <c r="R9" s="276"/>
    </row>
    <row r="10" spans="1:25" ht="38.1" customHeight="1">
      <c r="B10" s="702" t="s">
        <v>4</v>
      </c>
      <c r="C10" s="703" t="s">
        <v>5</v>
      </c>
      <c r="D10" s="703"/>
      <c r="E10" s="704"/>
      <c r="F10" s="702" t="s">
        <v>6</v>
      </c>
      <c r="G10" s="702"/>
      <c r="H10" s="702"/>
      <c r="I10" s="702"/>
      <c r="J10" s="702"/>
      <c r="K10" s="702"/>
      <c r="L10" s="702"/>
      <c r="M10" s="702"/>
      <c r="N10" s="702"/>
      <c r="O10" s="702"/>
      <c r="P10" s="711" t="s">
        <v>44</v>
      </c>
      <c r="X10" s="707" t="s">
        <v>7</v>
      </c>
      <c r="Y10" s="707"/>
    </row>
    <row r="11" spans="1:25" ht="26.4">
      <c r="B11" s="702"/>
      <c r="C11" s="703"/>
      <c r="D11" s="703"/>
      <c r="E11" s="704"/>
      <c r="F11" s="708" t="s">
        <v>8</v>
      </c>
      <c r="G11" s="708"/>
      <c r="H11" s="705" t="s">
        <v>9</v>
      </c>
      <c r="I11" s="705"/>
      <c r="J11" s="705" t="s">
        <v>10</v>
      </c>
      <c r="K11" s="705"/>
      <c r="L11" s="705" t="s">
        <v>11</v>
      </c>
      <c r="M11" s="705"/>
      <c r="N11" s="705" t="s">
        <v>45</v>
      </c>
      <c r="O11" s="705"/>
      <c r="P11" s="712"/>
      <c r="Q11" s="284"/>
      <c r="R11" s="284"/>
      <c r="T11" s="709" t="s">
        <v>46</v>
      </c>
      <c r="U11" s="710"/>
      <c r="V11" s="710"/>
      <c r="X11" s="285" t="s">
        <v>47</v>
      </c>
      <c r="Y11" s="286" t="s">
        <v>48</v>
      </c>
    </row>
    <row r="12" spans="1:25">
      <c r="A12" s="287"/>
      <c r="B12" s="288">
        <v>1</v>
      </c>
      <c r="C12" s="289" t="s">
        <v>14</v>
      </c>
      <c r="D12" s="290"/>
      <c r="E12" s="291" t="s">
        <v>49</v>
      </c>
      <c r="F12" s="292">
        <v>3</v>
      </c>
      <c r="G12" s="292">
        <v>3</v>
      </c>
      <c r="H12" s="293">
        <v>3</v>
      </c>
      <c r="I12" s="293">
        <v>3</v>
      </c>
      <c r="J12" s="292">
        <v>3</v>
      </c>
      <c r="K12" s="292">
        <v>3</v>
      </c>
      <c r="L12" s="293">
        <v>3</v>
      </c>
      <c r="M12" s="293">
        <v>3</v>
      </c>
      <c r="N12" s="292">
        <v>4</v>
      </c>
      <c r="O12" s="292">
        <v>4</v>
      </c>
      <c r="P12" s="294">
        <f t="shared" ref="P12:P28" si="0">SUM(F12:O12)/2</f>
        <v>16</v>
      </c>
      <c r="Q12" s="295"/>
      <c r="R12" s="295"/>
      <c r="T12" s="296"/>
      <c r="U12" s="296" t="s">
        <v>50</v>
      </c>
      <c r="V12" s="296" t="s">
        <v>51</v>
      </c>
      <c r="X12" s="296"/>
      <c r="Y12" s="296"/>
    </row>
    <row r="13" spans="1:25">
      <c r="A13" s="287"/>
      <c r="B13" s="288">
        <v>2</v>
      </c>
      <c r="C13" s="289" t="s">
        <v>24</v>
      </c>
      <c r="D13" s="297" t="s">
        <v>53</v>
      </c>
      <c r="E13" s="291" t="s">
        <v>54</v>
      </c>
      <c r="F13" s="292">
        <v>2</v>
      </c>
      <c r="G13" s="292">
        <v>2</v>
      </c>
      <c r="H13" s="293">
        <v>2</v>
      </c>
      <c r="I13" s="293">
        <v>2</v>
      </c>
      <c r="J13" s="292">
        <v>2</v>
      </c>
      <c r="K13" s="292">
        <v>2</v>
      </c>
      <c r="L13" s="293">
        <v>3</v>
      </c>
      <c r="M13" s="293">
        <v>3</v>
      </c>
      <c r="N13" s="292">
        <v>3</v>
      </c>
      <c r="O13" s="292">
        <v>3</v>
      </c>
      <c r="P13" s="294">
        <f t="shared" si="0"/>
        <v>12</v>
      </c>
      <c r="Q13" s="669">
        <f>P13+P14</f>
        <v>20</v>
      </c>
      <c r="R13" s="295"/>
      <c r="T13" s="296" t="s">
        <v>55</v>
      </c>
      <c r="U13" s="298" t="s">
        <v>27</v>
      </c>
      <c r="V13" s="311">
        <v>540</v>
      </c>
      <c r="X13" s="296" t="s">
        <v>14</v>
      </c>
      <c r="Y13" s="296" t="s">
        <v>24</v>
      </c>
    </row>
    <row r="14" spans="1:25">
      <c r="A14" s="287"/>
      <c r="B14" s="288">
        <v>3</v>
      </c>
      <c r="C14" s="289" t="s">
        <v>56</v>
      </c>
      <c r="D14" s="297" t="s">
        <v>57</v>
      </c>
      <c r="E14" s="291" t="s">
        <v>49</v>
      </c>
      <c r="F14" s="292">
        <v>2</v>
      </c>
      <c r="G14" s="292">
        <v>2</v>
      </c>
      <c r="H14" s="293">
        <v>2</v>
      </c>
      <c r="I14" s="293">
        <v>2</v>
      </c>
      <c r="J14" s="292">
        <v>2</v>
      </c>
      <c r="K14" s="292">
        <v>2</v>
      </c>
      <c r="L14" s="293">
        <v>1</v>
      </c>
      <c r="M14" s="293">
        <v>1</v>
      </c>
      <c r="N14" s="292">
        <v>1</v>
      </c>
      <c r="O14" s="292">
        <v>1</v>
      </c>
      <c r="P14" s="294">
        <f t="shared" si="0"/>
        <v>8</v>
      </c>
      <c r="Q14" s="669"/>
      <c r="R14" s="295"/>
      <c r="T14" s="296" t="s">
        <v>58</v>
      </c>
      <c r="U14" s="298" t="s">
        <v>233</v>
      </c>
      <c r="V14" s="311">
        <v>780</v>
      </c>
      <c r="X14" s="296" t="s">
        <v>29</v>
      </c>
      <c r="Y14" s="296" t="s">
        <v>26</v>
      </c>
    </row>
    <row r="15" spans="1:25">
      <c r="A15" s="287"/>
      <c r="B15" s="288">
        <v>4</v>
      </c>
      <c r="C15" s="579" t="s">
        <v>315</v>
      </c>
      <c r="D15" s="580"/>
      <c r="E15" s="581"/>
      <c r="F15" s="292">
        <v>1</v>
      </c>
      <c r="G15" s="292">
        <v>1</v>
      </c>
      <c r="H15" s="293"/>
      <c r="I15" s="293"/>
      <c r="J15" s="292"/>
      <c r="K15" s="292"/>
      <c r="L15" s="293"/>
      <c r="M15" s="293"/>
      <c r="N15" s="292"/>
      <c r="O15" s="292"/>
      <c r="P15" s="294">
        <f t="shared" si="0"/>
        <v>1</v>
      </c>
      <c r="Q15" s="295"/>
      <c r="R15" s="295"/>
      <c r="T15" s="552" t="s">
        <v>146</v>
      </c>
      <c r="U15" s="553" t="s">
        <v>328</v>
      </c>
      <c r="V15" s="552"/>
      <c r="X15" s="296" t="s">
        <v>30</v>
      </c>
      <c r="Y15" s="296" t="s">
        <v>31</v>
      </c>
    </row>
    <row r="16" spans="1:25">
      <c r="A16" s="287"/>
      <c r="B16" s="288">
        <v>5</v>
      </c>
      <c r="C16" s="289" t="s">
        <v>26</v>
      </c>
      <c r="D16" s="290"/>
      <c r="E16" s="291" t="s">
        <v>49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94">
        <f t="shared" si="0"/>
        <v>7</v>
      </c>
      <c r="Q16" s="295"/>
      <c r="R16" s="295"/>
      <c r="T16" s="299"/>
      <c r="U16" s="300"/>
      <c r="V16" s="295"/>
      <c r="X16" s="296" t="s">
        <v>33</v>
      </c>
      <c r="Y16" s="296" t="s">
        <v>34</v>
      </c>
    </row>
    <row r="17" spans="1:25">
      <c r="A17" s="287"/>
      <c r="B17" s="288">
        <v>6</v>
      </c>
      <c r="C17" s="289" t="s">
        <v>294</v>
      </c>
      <c r="D17" s="290"/>
      <c r="E17" s="291" t="s">
        <v>49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294">
        <f t="shared" si="0"/>
        <v>3</v>
      </c>
      <c r="Q17" s="295"/>
      <c r="R17" s="295"/>
      <c r="X17" s="296" t="s">
        <v>35</v>
      </c>
      <c r="Y17" s="296" t="s">
        <v>36</v>
      </c>
    </row>
    <row r="18" spans="1:25">
      <c r="A18" s="287"/>
      <c r="B18" s="288">
        <v>7</v>
      </c>
      <c r="C18" s="688" t="s">
        <v>32</v>
      </c>
      <c r="D18" s="688"/>
      <c r="E18" s="688"/>
      <c r="F18" s="292"/>
      <c r="G18" s="292"/>
      <c r="H18" s="293">
        <v>1</v>
      </c>
      <c r="I18" s="293">
        <v>1</v>
      </c>
      <c r="J18" s="292">
        <v>1</v>
      </c>
      <c r="K18" s="292">
        <v>1</v>
      </c>
      <c r="L18" s="293"/>
      <c r="M18" s="293"/>
      <c r="N18" s="292"/>
      <c r="O18" s="292"/>
      <c r="P18" s="294">
        <f t="shared" si="0"/>
        <v>2</v>
      </c>
      <c r="Q18" s="295"/>
      <c r="R18" s="295"/>
      <c r="X18" s="296" t="s">
        <v>37</v>
      </c>
      <c r="Y18" s="296" t="s">
        <v>38</v>
      </c>
    </row>
    <row r="19" spans="1:25">
      <c r="A19" s="287"/>
      <c r="B19" s="288">
        <v>8</v>
      </c>
      <c r="C19" s="289" t="s">
        <v>31</v>
      </c>
      <c r="D19" s="290"/>
      <c r="E19" s="291" t="s">
        <v>49</v>
      </c>
      <c r="F19" s="292">
        <v>1</v>
      </c>
      <c r="G19" s="292">
        <v>1</v>
      </c>
      <c r="H19" s="293">
        <v>1</v>
      </c>
      <c r="I19" s="293">
        <v>1</v>
      </c>
      <c r="J19" s="292">
        <v>1</v>
      </c>
      <c r="K19" s="292">
        <v>1</v>
      </c>
      <c r="L19" s="293">
        <v>1</v>
      </c>
      <c r="M19" s="293">
        <v>1</v>
      </c>
      <c r="N19" s="292"/>
      <c r="O19" s="292"/>
      <c r="P19" s="294">
        <f t="shared" si="0"/>
        <v>4</v>
      </c>
      <c r="Q19" s="669">
        <f>SUM(P19:P22)</f>
        <v>16</v>
      </c>
      <c r="R19" s="295"/>
      <c r="X19" s="296"/>
      <c r="Y19" s="296" t="s">
        <v>39</v>
      </c>
    </row>
    <row r="20" spans="1:25">
      <c r="A20" s="287"/>
      <c r="B20" s="288">
        <v>9</v>
      </c>
      <c r="C20" s="289" t="s">
        <v>34</v>
      </c>
      <c r="D20" s="290"/>
      <c r="E20" s="291" t="s">
        <v>49</v>
      </c>
      <c r="F20" s="292">
        <v>1</v>
      </c>
      <c r="G20" s="292">
        <v>1</v>
      </c>
      <c r="H20" s="293">
        <v>1</v>
      </c>
      <c r="I20" s="293">
        <v>1</v>
      </c>
      <c r="J20" s="292">
        <v>1</v>
      </c>
      <c r="K20" s="292">
        <v>1</v>
      </c>
      <c r="L20" s="293">
        <v>1</v>
      </c>
      <c r="M20" s="293">
        <v>1</v>
      </c>
      <c r="N20" s="292"/>
      <c r="O20" s="292"/>
      <c r="P20" s="294">
        <f t="shared" si="0"/>
        <v>4</v>
      </c>
      <c r="Q20" s="669"/>
      <c r="R20" s="295"/>
      <c r="T20" s="274" t="s">
        <v>65</v>
      </c>
      <c r="X20" s="296"/>
      <c r="Y20" s="296" t="s">
        <v>40</v>
      </c>
    </row>
    <row r="21" spans="1:25">
      <c r="A21" s="287"/>
      <c r="B21" s="288">
        <v>10</v>
      </c>
      <c r="C21" s="289" t="s">
        <v>36</v>
      </c>
      <c r="D21" s="290"/>
      <c r="E21" s="291" t="s">
        <v>49</v>
      </c>
      <c r="F21" s="292">
        <v>1</v>
      </c>
      <c r="G21" s="292">
        <v>1</v>
      </c>
      <c r="H21" s="293">
        <v>1</v>
      </c>
      <c r="I21" s="293">
        <v>1</v>
      </c>
      <c r="J21" s="292">
        <v>1</v>
      </c>
      <c r="K21" s="292">
        <v>1</v>
      </c>
      <c r="L21" s="293">
        <v>1</v>
      </c>
      <c r="M21" s="293">
        <v>1</v>
      </c>
      <c r="N21" s="292"/>
      <c r="O21" s="292"/>
      <c r="P21" s="294">
        <f t="shared" si="0"/>
        <v>4</v>
      </c>
      <c r="Q21" s="669"/>
      <c r="R21" s="295"/>
      <c r="U21" s="279" t="s">
        <v>66</v>
      </c>
      <c r="V21" s="299" t="s">
        <v>67</v>
      </c>
      <c r="X21" s="276"/>
      <c r="Y21" s="276"/>
    </row>
    <row r="22" spans="1:25">
      <c r="A22" s="287"/>
      <c r="B22" s="288">
        <v>11</v>
      </c>
      <c r="C22" s="289" t="s">
        <v>38</v>
      </c>
      <c r="D22" s="290"/>
      <c r="E22" s="291" t="s">
        <v>49</v>
      </c>
      <c r="F22" s="292">
        <v>1</v>
      </c>
      <c r="G22" s="292">
        <v>1</v>
      </c>
      <c r="H22" s="293">
        <v>1</v>
      </c>
      <c r="I22" s="293">
        <v>1</v>
      </c>
      <c r="J22" s="292">
        <v>1</v>
      </c>
      <c r="K22" s="292">
        <v>1</v>
      </c>
      <c r="L22" s="293">
        <v>1</v>
      </c>
      <c r="M22" s="293">
        <v>1</v>
      </c>
      <c r="N22" s="292"/>
      <c r="O22" s="292"/>
      <c r="P22" s="294">
        <f t="shared" si="0"/>
        <v>4</v>
      </c>
      <c r="Q22" s="669"/>
      <c r="R22" s="295"/>
      <c r="U22" s="279" t="s">
        <v>53</v>
      </c>
      <c r="V22" s="299" t="s">
        <v>68</v>
      </c>
      <c r="X22" s="276"/>
      <c r="Y22" s="276"/>
    </row>
    <row r="23" spans="1:25">
      <c r="A23" s="287"/>
      <c r="B23" s="288">
        <v>12</v>
      </c>
      <c r="C23" s="289" t="s">
        <v>39</v>
      </c>
      <c r="D23" s="290"/>
      <c r="E23" s="291" t="s">
        <v>54</v>
      </c>
      <c r="F23" s="292">
        <v>2</v>
      </c>
      <c r="G23" s="292">
        <v>2</v>
      </c>
      <c r="H23" s="293">
        <v>2</v>
      </c>
      <c r="I23" s="293">
        <v>2</v>
      </c>
      <c r="J23" s="292">
        <v>3</v>
      </c>
      <c r="K23" s="292">
        <v>3</v>
      </c>
      <c r="L23" s="293">
        <v>3</v>
      </c>
      <c r="M23" s="293">
        <v>3</v>
      </c>
      <c r="N23" s="292">
        <v>4</v>
      </c>
      <c r="O23" s="292">
        <v>4</v>
      </c>
      <c r="P23" s="294">
        <f t="shared" si="0"/>
        <v>14</v>
      </c>
      <c r="Q23" s="295"/>
      <c r="R23" s="295"/>
      <c r="U23" s="279" t="s">
        <v>69</v>
      </c>
      <c r="V23" s="299" t="s">
        <v>70</v>
      </c>
    </row>
    <row r="24" spans="1:25">
      <c r="A24" s="287"/>
      <c r="B24" s="288">
        <v>13</v>
      </c>
      <c r="C24" s="706" t="s">
        <v>40</v>
      </c>
      <c r="D24" s="706"/>
      <c r="E24" s="291" t="s">
        <v>49</v>
      </c>
      <c r="F24" s="292">
        <v>1</v>
      </c>
      <c r="G24" s="292">
        <v>1</v>
      </c>
      <c r="H24" s="293">
        <v>1</v>
      </c>
      <c r="I24" s="293">
        <v>1</v>
      </c>
      <c r="J24" s="292">
        <v>1</v>
      </c>
      <c r="K24" s="292">
        <v>1</v>
      </c>
      <c r="L24" s="293"/>
      <c r="M24" s="293"/>
      <c r="N24" s="292"/>
      <c r="O24" s="292"/>
      <c r="P24" s="294">
        <f t="shared" si="0"/>
        <v>3</v>
      </c>
      <c r="Q24" s="295"/>
      <c r="R24" s="295"/>
      <c r="U24" s="279" t="s">
        <v>57</v>
      </c>
      <c r="V24" s="299" t="s">
        <v>71</v>
      </c>
    </row>
    <row r="25" spans="1:25">
      <c r="A25" s="287"/>
      <c r="B25" s="288">
        <v>14</v>
      </c>
      <c r="C25" s="289" t="s">
        <v>72</v>
      </c>
      <c r="D25" s="290"/>
      <c r="E25" s="291"/>
      <c r="F25" s="292">
        <v>3</v>
      </c>
      <c r="G25" s="292">
        <v>3</v>
      </c>
      <c r="H25" s="293">
        <v>3</v>
      </c>
      <c r="I25" s="293">
        <v>3</v>
      </c>
      <c r="J25" s="292">
        <v>3</v>
      </c>
      <c r="K25" s="292">
        <v>3</v>
      </c>
      <c r="L25" s="293">
        <v>3</v>
      </c>
      <c r="M25" s="293">
        <v>3</v>
      </c>
      <c r="N25" s="292">
        <v>3</v>
      </c>
      <c r="O25" s="292">
        <v>3</v>
      </c>
      <c r="P25" s="294">
        <f t="shared" si="0"/>
        <v>15</v>
      </c>
      <c r="Q25" s="295"/>
      <c r="R25" s="295"/>
    </row>
    <row r="26" spans="1:25">
      <c r="A26" s="287"/>
      <c r="B26" s="288">
        <v>15</v>
      </c>
      <c r="C26" s="289" t="s">
        <v>73</v>
      </c>
      <c r="D26" s="290"/>
      <c r="E26" s="291"/>
      <c r="F26" s="292">
        <v>1</v>
      </c>
      <c r="G26" s="292">
        <v>1</v>
      </c>
      <c r="H26" s="293"/>
      <c r="I26" s="293"/>
      <c r="J26" s="292"/>
      <c r="K26" s="292"/>
      <c r="L26" s="293"/>
      <c r="M26" s="293"/>
      <c r="N26" s="292"/>
      <c r="O26" s="292"/>
      <c r="P26" s="294">
        <f t="shared" si="0"/>
        <v>1</v>
      </c>
      <c r="Q26" s="295"/>
      <c r="R26" s="295"/>
    </row>
    <row r="27" spans="1:25">
      <c r="A27" s="287"/>
      <c r="B27" s="288">
        <v>16</v>
      </c>
      <c r="C27" s="289" t="s">
        <v>74</v>
      </c>
      <c r="D27" s="290"/>
      <c r="E27" s="291"/>
      <c r="F27" s="292">
        <v>1</v>
      </c>
      <c r="G27" s="292">
        <v>1</v>
      </c>
      <c r="H27" s="293">
        <v>1</v>
      </c>
      <c r="I27" s="293">
        <v>1</v>
      </c>
      <c r="J27" s="292">
        <v>1</v>
      </c>
      <c r="K27" s="292">
        <v>1</v>
      </c>
      <c r="L27" s="293">
        <v>1</v>
      </c>
      <c r="M27" s="293">
        <v>1</v>
      </c>
      <c r="N27" s="292">
        <v>1</v>
      </c>
      <c r="O27" s="292">
        <v>1</v>
      </c>
      <c r="P27" s="294">
        <f t="shared" si="0"/>
        <v>5</v>
      </c>
      <c r="Q27" s="295"/>
      <c r="R27" s="295"/>
    </row>
    <row r="28" spans="1:25" ht="27" customHeight="1">
      <c r="B28" s="699" t="s">
        <v>75</v>
      </c>
      <c r="C28" s="700"/>
      <c r="D28" s="700"/>
      <c r="E28" s="701"/>
      <c r="F28" s="400">
        <f t="shared" ref="F28:O28" si="1">SUM(F12:F27)</f>
        <v>23</v>
      </c>
      <c r="G28" s="400">
        <f t="shared" si="1"/>
        <v>23</v>
      </c>
      <c r="H28" s="400">
        <f t="shared" si="1"/>
        <v>22</v>
      </c>
      <c r="I28" s="400">
        <f t="shared" si="1"/>
        <v>22</v>
      </c>
      <c r="J28" s="400">
        <f t="shared" si="1"/>
        <v>22</v>
      </c>
      <c r="K28" s="400">
        <f t="shared" si="1"/>
        <v>22</v>
      </c>
      <c r="L28" s="400">
        <f t="shared" si="1"/>
        <v>19</v>
      </c>
      <c r="M28" s="400">
        <f t="shared" si="1"/>
        <v>19</v>
      </c>
      <c r="N28" s="400">
        <f t="shared" si="1"/>
        <v>18</v>
      </c>
      <c r="O28" s="400">
        <f t="shared" si="1"/>
        <v>16</v>
      </c>
      <c r="P28" s="401">
        <f t="shared" si="0"/>
        <v>103</v>
      </c>
      <c r="Q28" s="295"/>
      <c r="R28" s="295"/>
      <c r="T28" s="279"/>
      <c r="U28" s="302"/>
      <c r="X28" s="302"/>
    </row>
    <row r="29" spans="1:25">
      <c r="B29" s="303" t="s">
        <v>76</v>
      </c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5"/>
      <c r="Q29" s="295"/>
      <c r="R29" s="295"/>
      <c r="T29" s="279"/>
      <c r="X29" s="302"/>
    </row>
    <row r="30" spans="1:25">
      <c r="B30" s="306">
        <v>1</v>
      </c>
      <c r="C30" s="296" t="s">
        <v>24</v>
      </c>
      <c r="D30" s="297" t="s">
        <v>53</v>
      </c>
      <c r="E30" s="345"/>
      <c r="F30" s="529"/>
      <c r="G30" s="529"/>
      <c r="H30" s="529"/>
      <c r="I30" s="529"/>
      <c r="J30" s="529">
        <v>1</v>
      </c>
      <c r="K30" s="529">
        <v>1</v>
      </c>
      <c r="L30" s="529">
        <v>1</v>
      </c>
      <c r="M30" s="529">
        <v>1</v>
      </c>
      <c r="N30" s="529"/>
      <c r="O30" s="529"/>
      <c r="P30" s="294">
        <f t="shared" ref="P30:P50" si="2">SUM(F30:O30)/2</f>
        <v>2</v>
      </c>
      <c r="Q30" s="295"/>
      <c r="R30" s="295"/>
      <c r="V30" s="302"/>
      <c r="W30" s="302"/>
      <c r="X30" s="302"/>
    </row>
    <row r="31" spans="1:25">
      <c r="B31" s="308">
        <v>2</v>
      </c>
      <c r="C31" s="296" t="s">
        <v>39</v>
      </c>
      <c r="D31" s="296"/>
      <c r="E31" s="345"/>
      <c r="F31" s="529">
        <v>1</v>
      </c>
      <c r="G31" s="529">
        <v>1</v>
      </c>
      <c r="H31" s="529">
        <v>1</v>
      </c>
      <c r="I31" s="529">
        <v>1</v>
      </c>
      <c r="J31" s="529">
        <v>1</v>
      </c>
      <c r="K31" s="529">
        <v>1</v>
      </c>
      <c r="L31" s="529">
        <v>1</v>
      </c>
      <c r="M31" s="529">
        <v>1</v>
      </c>
      <c r="N31" s="529">
        <v>2</v>
      </c>
      <c r="O31" s="529">
        <v>2</v>
      </c>
      <c r="P31" s="294">
        <f t="shared" si="2"/>
        <v>6</v>
      </c>
      <c r="S31" s="295"/>
      <c r="W31" s="302"/>
      <c r="X31" s="302"/>
    </row>
    <row r="32" spans="1:25" ht="15" customHeight="1">
      <c r="B32" s="695" t="s">
        <v>82</v>
      </c>
      <c r="C32" s="695"/>
      <c r="D32" s="695"/>
      <c r="E32" s="695"/>
      <c r="F32" s="309">
        <f>SUM(F30:F31)</f>
        <v>1</v>
      </c>
      <c r="G32" s="309">
        <f t="shared" ref="G32:O32" si="3">SUM(G30:G31)</f>
        <v>1</v>
      </c>
      <c r="H32" s="309">
        <f t="shared" si="3"/>
        <v>1</v>
      </c>
      <c r="I32" s="309">
        <f t="shared" si="3"/>
        <v>1</v>
      </c>
      <c r="J32" s="309">
        <f t="shared" si="3"/>
        <v>2</v>
      </c>
      <c r="K32" s="309">
        <f t="shared" si="3"/>
        <v>2</v>
      </c>
      <c r="L32" s="309">
        <f t="shared" si="3"/>
        <v>2</v>
      </c>
      <c r="M32" s="309">
        <f t="shared" si="3"/>
        <v>2</v>
      </c>
      <c r="N32" s="309">
        <f t="shared" si="3"/>
        <v>2</v>
      </c>
      <c r="O32" s="309">
        <f t="shared" si="3"/>
        <v>2</v>
      </c>
      <c r="P32" s="309">
        <f t="shared" si="2"/>
        <v>8</v>
      </c>
      <c r="R32" s="402"/>
      <c r="S32" s="402"/>
      <c r="T32" s="402"/>
      <c r="U32" s="402"/>
      <c r="V32" s="402"/>
      <c r="W32" s="302"/>
      <c r="X32" s="302"/>
    </row>
    <row r="33" spans="1:26">
      <c r="A33" s="310"/>
      <c r="B33" s="669">
        <v>17</v>
      </c>
      <c r="C33" s="696" t="s">
        <v>83</v>
      </c>
      <c r="D33" s="696"/>
      <c r="E33" s="180" t="s">
        <v>27</v>
      </c>
      <c r="F33" s="312"/>
      <c r="G33" s="312"/>
      <c r="H33" s="313"/>
      <c r="I33" s="313"/>
      <c r="J33" s="312">
        <v>1</v>
      </c>
      <c r="K33" s="312">
        <v>1</v>
      </c>
      <c r="L33" s="313"/>
      <c r="M33" s="313"/>
      <c r="N33" s="312"/>
      <c r="O33" s="312"/>
      <c r="P33" s="294">
        <f t="shared" si="2"/>
        <v>1</v>
      </c>
      <c r="R33" s="402"/>
      <c r="S33" s="402"/>
      <c r="T33" s="402"/>
      <c r="U33" s="402"/>
      <c r="V33" s="402"/>
    </row>
    <row r="34" spans="1:26">
      <c r="A34" s="310">
        <f>LEN(C33)</f>
        <v>19</v>
      </c>
      <c r="B34" s="669"/>
      <c r="C34" s="696"/>
      <c r="D34" s="696"/>
      <c r="E34" s="180" t="s">
        <v>233</v>
      </c>
      <c r="F34" s="312"/>
      <c r="G34" s="312"/>
      <c r="H34" s="313"/>
      <c r="I34" s="313"/>
      <c r="J34" s="312"/>
      <c r="K34" s="312"/>
      <c r="L34" s="313">
        <v>2</v>
      </c>
      <c r="M34" s="313">
        <v>2</v>
      </c>
      <c r="N34" s="312"/>
      <c r="O34" s="312"/>
      <c r="P34" s="294">
        <f t="shared" si="2"/>
        <v>2</v>
      </c>
      <c r="R34" s="402"/>
      <c r="S34" s="402"/>
      <c r="T34" s="402"/>
      <c r="U34" s="402"/>
      <c r="V34" s="402"/>
      <c r="W34" s="299"/>
      <c r="X34" s="299"/>
      <c r="Y34" s="299"/>
      <c r="Z34" s="299"/>
    </row>
    <row r="35" spans="1:26">
      <c r="A35" s="310">
        <f t="shared" ref="A35:A36" si="4">LEN(C34)</f>
        <v>0</v>
      </c>
      <c r="B35" s="669">
        <v>18</v>
      </c>
      <c r="C35" s="697" t="s">
        <v>84</v>
      </c>
      <c r="D35" s="697"/>
      <c r="E35" s="180" t="s">
        <v>27</v>
      </c>
      <c r="F35" s="312">
        <v>1</v>
      </c>
      <c r="G35" s="312">
        <v>1</v>
      </c>
      <c r="H35" s="314">
        <v>1</v>
      </c>
      <c r="I35" s="314">
        <v>1</v>
      </c>
      <c r="J35" s="312"/>
      <c r="K35" s="312"/>
      <c r="L35" s="314"/>
      <c r="M35" s="314"/>
      <c r="N35" s="312"/>
      <c r="O35" s="312"/>
      <c r="P35" s="294">
        <f t="shared" si="2"/>
        <v>2</v>
      </c>
      <c r="R35" s="402"/>
      <c r="S35" s="402"/>
      <c r="T35" s="402"/>
      <c r="U35" s="402"/>
      <c r="V35" s="402"/>
    </row>
    <row r="36" spans="1:26">
      <c r="A36" s="310">
        <f t="shared" si="4"/>
        <v>20</v>
      </c>
      <c r="B36" s="669">
        <v>19</v>
      </c>
      <c r="C36" s="697"/>
      <c r="D36" s="697"/>
      <c r="E36" s="180" t="s">
        <v>233</v>
      </c>
      <c r="F36" s="312"/>
      <c r="G36" s="312"/>
      <c r="H36" s="314"/>
      <c r="I36" s="314"/>
      <c r="J36" s="312">
        <v>1</v>
      </c>
      <c r="K36" s="312">
        <v>1</v>
      </c>
      <c r="L36" s="314">
        <v>1</v>
      </c>
      <c r="M36" s="314">
        <v>1</v>
      </c>
      <c r="N36" s="312"/>
      <c r="O36" s="312"/>
      <c r="P36" s="294">
        <f t="shared" si="2"/>
        <v>2</v>
      </c>
      <c r="R36" s="402"/>
      <c r="S36" s="402"/>
      <c r="T36" s="402"/>
      <c r="U36" s="402"/>
      <c r="V36" s="402"/>
    </row>
    <row r="37" spans="1:26">
      <c r="A37" s="310">
        <f>LEN(C37)</f>
        <v>31</v>
      </c>
      <c r="B37" s="311">
        <v>20</v>
      </c>
      <c r="C37" s="678" t="s">
        <v>87</v>
      </c>
      <c r="D37" s="678"/>
      <c r="E37" s="180" t="s">
        <v>27</v>
      </c>
      <c r="F37" s="312"/>
      <c r="G37" s="312"/>
      <c r="H37" s="314">
        <v>3</v>
      </c>
      <c r="I37" s="314">
        <v>3</v>
      </c>
      <c r="J37" s="312"/>
      <c r="K37" s="312"/>
      <c r="L37" s="349"/>
      <c r="M37" s="349"/>
      <c r="N37" s="312"/>
      <c r="O37" s="312"/>
      <c r="P37" s="294">
        <f t="shared" si="2"/>
        <v>3</v>
      </c>
      <c r="R37" s="402"/>
      <c r="S37" s="402"/>
      <c r="T37" s="402"/>
      <c r="U37" s="402"/>
      <c r="V37" s="402"/>
      <c r="W37" s="274">
        <f>SUM(S37,QV4239,S39,S46,S47,S49,S33,S35,S36)</f>
        <v>0</v>
      </c>
      <c r="X37" s="310" t="s">
        <v>235</v>
      </c>
    </row>
    <row r="38" spans="1:26">
      <c r="A38" s="310">
        <f t="shared" ref="A38:A41" si="5">LEN(C38)</f>
        <v>11</v>
      </c>
      <c r="B38" s="311">
        <v>21</v>
      </c>
      <c r="C38" s="678" t="s">
        <v>89</v>
      </c>
      <c r="D38" s="678"/>
      <c r="E38" s="180" t="s">
        <v>27</v>
      </c>
      <c r="F38" s="312">
        <v>3</v>
      </c>
      <c r="G38" s="312">
        <v>3</v>
      </c>
      <c r="H38" s="314"/>
      <c r="I38" s="349"/>
      <c r="J38" s="347"/>
      <c r="K38" s="312"/>
      <c r="L38" s="349"/>
      <c r="M38" s="349"/>
      <c r="N38" s="347"/>
      <c r="O38" s="312"/>
      <c r="P38" s="294">
        <f t="shared" si="2"/>
        <v>3</v>
      </c>
      <c r="R38" s="402"/>
      <c r="S38" s="402"/>
      <c r="T38" s="402"/>
      <c r="U38" s="402"/>
      <c r="V38" s="402"/>
      <c r="W38" s="274">
        <f>SUM(S40,S41,S43,S44,S45,S34)</f>
        <v>0</v>
      </c>
      <c r="X38" s="310" t="s">
        <v>236</v>
      </c>
    </row>
    <row r="39" spans="1:26">
      <c r="A39" s="310">
        <f t="shared" si="5"/>
        <v>33</v>
      </c>
      <c r="B39" s="311">
        <v>22</v>
      </c>
      <c r="C39" s="698" t="s">
        <v>90</v>
      </c>
      <c r="D39" s="698"/>
      <c r="E39" s="180" t="s">
        <v>27</v>
      </c>
      <c r="F39" s="312">
        <v>2</v>
      </c>
      <c r="G39" s="312">
        <v>2</v>
      </c>
      <c r="H39" s="314">
        <v>2</v>
      </c>
      <c r="I39" s="314">
        <v>2</v>
      </c>
      <c r="J39" s="312"/>
      <c r="K39" s="312"/>
      <c r="L39" s="314"/>
      <c r="M39" s="314"/>
      <c r="N39" s="312"/>
      <c r="O39" s="312"/>
      <c r="P39" s="294">
        <f t="shared" si="2"/>
        <v>4</v>
      </c>
      <c r="R39" s="402"/>
      <c r="S39" s="402"/>
      <c r="T39" s="402"/>
      <c r="U39" s="402"/>
      <c r="V39" s="402"/>
      <c r="X39" s="310" t="s">
        <v>235</v>
      </c>
    </row>
    <row r="40" spans="1:26">
      <c r="A40" s="310">
        <f t="shared" si="5"/>
        <v>28</v>
      </c>
      <c r="B40" s="311">
        <v>23</v>
      </c>
      <c r="C40" s="678" t="s">
        <v>238</v>
      </c>
      <c r="D40" s="678"/>
      <c r="E40" s="180" t="s">
        <v>233</v>
      </c>
      <c r="F40" s="347">
        <v>2</v>
      </c>
      <c r="G40" s="347">
        <v>2</v>
      </c>
      <c r="H40" s="314">
        <v>2</v>
      </c>
      <c r="I40" s="314">
        <v>2</v>
      </c>
      <c r="J40" s="312"/>
      <c r="K40" s="312"/>
      <c r="L40" s="314"/>
      <c r="M40" s="314"/>
      <c r="N40" s="312"/>
      <c r="O40" s="312"/>
      <c r="P40" s="294">
        <f t="shared" si="2"/>
        <v>4</v>
      </c>
      <c r="R40" s="402"/>
      <c r="S40" s="402"/>
      <c r="T40" s="402"/>
      <c r="U40" s="402"/>
      <c r="V40" s="402"/>
      <c r="X40" s="310" t="s">
        <v>237</v>
      </c>
    </row>
    <row r="41" spans="1:26">
      <c r="A41" s="310">
        <f t="shared" si="5"/>
        <v>23</v>
      </c>
      <c r="B41" s="311">
        <v>24</v>
      </c>
      <c r="C41" s="678" t="s">
        <v>240</v>
      </c>
      <c r="D41" s="678"/>
      <c r="E41" s="180" t="s">
        <v>233</v>
      </c>
      <c r="F41" s="312"/>
      <c r="G41" s="312"/>
      <c r="H41" s="314">
        <v>1</v>
      </c>
      <c r="I41" s="314">
        <v>1</v>
      </c>
      <c r="J41" s="312">
        <v>2</v>
      </c>
      <c r="K41" s="312">
        <v>2</v>
      </c>
      <c r="L41" s="314">
        <v>2</v>
      </c>
      <c r="M41" s="314">
        <v>2</v>
      </c>
      <c r="N41" s="312"/>
      <c r="O41" s="312"/>
      <c r="P41" s="294">
        <f t="shared" si="2"/>
        <v>5</v>
      </c>
      <c r="R41" s="402"/>
      <c r="S41" s="402"/>
      <c r="T41" s="402"/>
      <c r="U41" s="402"/>
      <c r="V41" s="402"/>
      <c r="X41" s="310" t="s">
        <v>239</v>
      </c>
    </row>
    <row r="42" spans="1:26">
      <c r="A42" s="310"/>
      <c r="B42" s="396" t="s">
        <v>91</v>
      </c>
      <c r="C42" s="397"/>
      <c r="D42" s="398"/>
      <c r="E42" s="301"/>
      <c r="F42" s="301">
        <f t="shared" ref="F42:O42" si="6">SUM(F33:F41)</f>
        <v>8</v>
      </c>
      <c r="G42" s="301">
        <f t="shared" si="6"/>
        <v>8</v>
      </c>
      <c r="H42" s="301">
        <f t="shared" si="6"/>
        <v>9</v>
      </c>
      <c r="I42" s="301">
        <f t="shared" si="6"/>
        <v>9</v>
      </c>
      <c r="J42" s="301">
        <f t="shared" si="6"/>
        <v>4</v>
      </c>
      <c r="K42" s="301">
        <f t="shared" si="6"/>
        <v>4</v>
      </c>
      <c r="L42" s="301">
        <f t="shared" si="6"/>
        <v>5</v>
      </c>
      <c r="M42" s="301">
        <f t="shared" si="6"/>
        <v>5</v>
      </c>
      <c r="N42" s="301">
        <f t="shared" si="6"/>
        <v>0</v>
      </c>
      <c r="O42" s="301">
        <f t="shared" si="6"/>
        <v>0</v>
      </c>
      <c r="P42" s="301">
        <f t="shared" si="2"/>
        <v>26</v>
      </c>
      <c r="R42" s="402"/>
      <c r="S42" s="402"/>
      <c r="T42" s="402"/>
      <c r="U42" s="402"/>
      <c r="V42" s="402"/>
    </row>
    <row r="43" spans="1:26">
      <c r="A43" s="310">
        <f>LEN(C43)</f>
        <v>32</v>
      </c>
      <c r="B43" s="311">
        <v>26</v>
      </c>
      <c r="C43" s="678" t="s">
        <v>242</v>
      </c>
      <c r="D43" s="678"/>
      <c r="E43" s="348" t="s">
        <v>233</v>
      </c>
      <c r="F43" s="312"/>
      <c r="G43" s="312"/>
      <c r="H43" s="314"/>
      <c r="I43" s="314"/>
      <c r="J43" s="312">
        <v>2</v>
      </c>
      <c r="K43" s="312">
        <v>2</v>
      </c>
      <c r="L43" s="314">
        <v>3</v>
      </c>
      <c r="M43" s="314">
        <v>3</v>
      </c>
      <c r="N43" s="312"/>
      <c r="O43" s="312"/>
      <c r="P43" s="294">
        <f t="shared" si="2"/>
        <v>5</v>
      </c>
      <c r="R43" s="402"/>
      <c r="S43" s="402"/>
      <c r="T43" s="402"/>
      <c r="U43" s="402"/>
      <c r="V43" s="402"/>
      <c r="X43" s="310" t="s">
        <v>241</v>
      </c>
    </row>
    <row r="44" spans="1:26">
      <c r="A44" s="310">
        <f t="shared" ref="A44:A51" si="7">LEN(C44)</f>
        <v>29</v>
      </c>
      <c r="B44" s="311">
        <v>27</v>
      </c>
      <c r="C44" s="678" t="s">
        <v>244</v>
      </c>
      <c r="D44" s="678"/>
      <c r="E44" s="348" t="s">
        <v>233</v>
      </c>
      <c r="F44" s="312"/>
      <c r="G44" s="312"/>
      <c r="H44" s="314"/>
      <c r="I44" s="314"/>
      <c r="J44" s="312"/>
      <c r="K44" s="312"/>
      <c r="L44" s="314">
        <v>3</v>
      </c>
      <c r="M44" s="314">
        <v>3</v>
      </c>
      <c r="N44" s="312">
        <v>4</v>
      </c>
      <c r="O44" s="312"/>
      <c r="P44" s="294">
        <f t="shared" si="2"/>
        <v>5</v>
      </c>
      <c r="R44" s="402"/>
      <c r="S44" s="402"/>
      <c r="T44" s="402"/>
      <c r="U44" s="402"/>
      <c r="V44" s="402"/>
      <c r="X44" s="310" t="s">
        <v>243</v>
      </c>
    </row>
    <row r="45" spans="1:26">
      <c r="A45" s="310">
        <f t="shared" si="7"/>
        <v>38</v>
      </c>
      <c r="B45" s="311">
        <v>28</v>
      </c>
      <c r="C45" s="678" t="s">
        <v>246</v>
      </c>
      <c r="D45" s="678"/>
      <c r="E45" s="348" t="s">
        <v>233</v>
      </c>
      <c r="F45" s="312"/>
      <c r="G45" s="312"/>
      <c r="H45" s="314"/>
      <c r="I45" s="314"/>
      <c r="J45" s="312">
        <v>2</v>
      </c>
      <c r="K45" s="312">
        <v>2</v>
      </c>
      <c r="L45" s="314">
        <v>2</v>
      </c>
      <c r="M45" s="314">
        <v>2</v>
      </c>
      <c r="N45" s="312">
        <v>3</v>
      </c>
      <c r="O45" s="346"/>
      <c r="P45" s="294">
        <f t="shared" si="2"/>
        <v>5.5</v>
      </c>
      <c r="R45" s="402"/>
      <c r="S45" s="402"/>
      <c r="T45" s="402"/>
      <c r="U45" s="402"/>
      <c r="V45" s="402"/>
      <c r="X45" s="310" t="s">
        <v>245</v>
      </c>
    </row>
    <row r="46" spans="1:26">
      <c r="A46" s="310">
        <f t="shared" si="7"/>
        <v>43</v>
      </c>
      <c r="B46" s="311">
        <v>29</v>
      </c>
      <c r="C46" s="679" t="s">
        <v>95</v>
      </c>
      <c r="D46" s="679"/>
      <c r="E46" s="348" t="s">
        <v>27</v>
      </c>
      <c r="F46" s="347"/>
      <c r="G46" s="312"/>
      <c r="H46" s="537">
        <v>2</v>
      </c>
      <c r="I46" s="538">
        <v>2</v>
      </c>
      <c r="J46" s="539">
        <v>4</v>
      </c>
      <c r="K46" s="539">
        <v>4</v>
      </c>
      <c r="L46" s="540"/>
      <c r="M46" s="540"/>
      <c r="N46" s="539"/>
      <c r="O46" s="347"/>
      <c r="P46" s="294">
        <f t="shared" si="2"/>
        <v>6</v>
      </c>
      <c r="R46" s="402"/>
      <c r="S46" s="402"/>
      <c r="T46" s="402"/>
      <c r="U46" s="402"/>
      <c r="V46" s="402"/>
      <c r="X46" s="310" t="s">
        <v>247</v>
      </c>
    </row>
    <row r="47" spans="1:26">
      <c r="A47" s="310">
        <f t="shared" si="7"/>
        <v>20</v>
      </c>
      <c r="B47" s="311">
        <v>30</v>
      </c>
      <c r="C47" s="679" t="s">
        <v>96</v>
      </c>
      <c r="D47" s="679"/>
      <c r="E47" s="348" t="s">
        <v>27</v>
      </c>
      <c r="F47" s="347">
        <v>3</v>
      </c>
      <c r="G47" s="347">
        <v>3</v>
      </c>
      <c r="H47" s="538">
        <v>2</v>
      </c>
      <c r="I47" s="538">
        <v>2</v>
      </c>
      <c r="J47" s="541"/>
      <c r="K47" s="542"/>
      <c r="L47" s="540"/>
      <c r="M47" s="540"/>
      <c r="N47" s="539"/>
      <c r="O47" s="347"/>
      <c r="P47" s="294">
        <f t="shared" si="2"/>
        <v>5</v>
      </c>
      <c r="R47" s="402"/>
      <c r="S47" s="402"/>
      <c r="T47" s="402"/>
      <c r="U47" s="402"/>
      <c r="V47" s="402"/>
      <c r="X47" s="310" t="s">
        <v>248</v>
      </c>
    </row>
    <row r="48" spans="1:26">
      <c r="A48" s="310"/>
      <c r="B48" s="524">
        <v>31</v>
      </c>
      <c r="C48" s="683" t="s">
        <v>322</v>
      </c>
      <c r="D48" s="684"/>
      <c r="E48" s="535" t="s">
        <v>328</v>
      </c>
      <c r="F48" s="532"/>
      <c r="G48" s="532"/>
      <c r="H48" s="532"/>
      <c r="I48" s="532"/>
      <c r="J48" s="532"/>
      <c r="K48" s="532"/>
      <c r="L48" s="532"/>
      <c r="M48" s="532"/>
      <c r="N48" s="532"/>
      <c r="O48" s="536">
        <v>3</v>
      </c>
      <c r="P48" s="21">
        <f t="shared" si="2"/>
        <v>1.5</v>
      </c>
      <c r="R48" s="402"/>
      <c r="S48" s="402"/>
      <c r="T48" s="402"/>
      <c r="U48" s="402"/>
      <c r="V48" s="402"/>
      <c r="X48" s="310"/>
    </row>
    <row r="49" spans="1:25">
      <c r="A49" s="310">
        <f t="shared" si="7"/>
        <v>40</v>
      </c>
      <c r="B49" s="311">
        <v>32</v>
      </c>
      <c r="C49" s="680" t="s">
        <v>323</v>
      </c>
      <c r="D49" s="681"/>
      <c r="E49" s="535" t="s">
        <v>328</v>
      </c>
      <c r="F49" s="532"/>
      <c r="G49" s="532"/>
      <c r="H49" s="532"/>
      <c r="I49" s="532"/>
      <c r="J49" s="532"/>
      <c r="K49" s="532"/>
      <c r="L49" s="532"/>
      <c r="M49" s="532"/>
      <c r="N49" s="532"/>
      <c r="O49" s="177">
        <v>3</v>
      </c>
      <c r="P49" s="21">
        <f t="shared" si="2"/>
        <v>1.5</v>
      </c>
      <c r="R49" s="402"/>
      <c r="S49" s="402"/>
      <c r="T49" s="402"/>
      <c r="U49" s="402"/>
      <c r="V49" s="402"/>
      <c r="X49" s="310" t="s">
        <v>249</v>
      </c>
    </row>
    <row r="50" spans="1:25">
      <c r="A50" s="310"/>
      <c r="B50" s="547">
        <v>33</v>
      </c>
      <c r="C50" s="602" t="s">
        <v>332</v>
      </c>
      <c r="D50" s="595"/>
      <c r="E50" s="77" t="s">
        <v>328</v>
      </c>
      <c r="F50" s="98"/>
      <c r="G50" s="98"/>
      <c r="H50" s="98"/>
      <c r="I50" s="98"/>
      <c r="J50" s="98"/>
      <c r="K50" s="98"/>
      <c r="L50" s="98"/>
      <c r="M50" s="98"/>
      <c r="N50" s="98"/>
      <c r="O50" s="89">
        <v>1</v>
      </c>
      <c r="P50" s="21">
        <f t="shared" si="2"/>
        <v>0.5</v>
      </c>
      <c r="R50" s="402"/>
      <c r="S50" s="402"/>
      <c r="T50" s="402"/>
      <c r="U50" s="402"/>
      <c r="V50" s="402"/>
      <c r="X50" s="310"/>
    </row>
    <row r="51" spans="1:25">
      <c r="A51" s="310">
        <f t="shared" si="7"/>
        <v>17</v>
      </c>
      <c r="B51" s="686">
        <v>34</v>
      </c>
      <c r="C51" s="682" t="s">
        <v>97</v>
      </c>
      <c r="D51" s="682"/>
      <c r="E51" s="348" t="s">
        <v>233</v>
      </c>
      <c r="F51" s="316"/>
      <c r="G51" s="316"/>
      <c r="H51" s="316"/>
      <c r="I51" s="316"/>
      <c r="J51" s="316"/>
      <c r="K51" s="316"/>
      <c r="L51" s="316"/>
      <c r="M51" s="316" t="s">
        <v>98</v>
      </c>
      <c r="N51" s="316"/>
      <c r="O51" s="316"/>
      <c r="P51" s="316"/>
      <c r="Q51" s="295"/>
      <c r="R51" s="402"/>
      <c r="S51" s="402"/>
      <c r="T51" s="402"/>
      <c r="U51" s="402"/>
      <c r="V51" s="402"/>
    </row>
    <row r="52" spans="1:25">
      <c r="A52" s="310"/>
      <c r="B52" s="687"/>
      <c r="C52" s="682"/>
      <c r="D52" s="682"/>
      <c r="E52" s="348" t="s">
        <v>27</v>
      </c>
      <c r="F52" s="316"/>
      <c r="G52" s="316"/>
      <c r="H52" s="316"/>
      <c r="I52" s="316"/>
      <c r="J52" s="316"/>
      <c r="K52" s="316" t="s">
        <v>98</v>
      </c>
      <c r="L52" s="316"/>
      <c r="M52" s="316"/>
      <c r="N52" s="316"/>
      <c r="O52" s="316"/>
      <c r="P52" s="307"/>
      <c r="Q52" s="295"/>
      <c r="R52" s="402"/>
      <c r="S52" s="402"/>
      <c r="T52" s="402"/>
      <c r="U52" s="402"/>
      <c r="V52" s="402"/>
    </row>
    <row r="53" spans="1:25">
      <c r="B53" s="317" t="s">
        <v>99</v>
      </c>
      <c r="C53" s="318"/>
      <c r="D53" s="315"/>
      <c r="E53" s="315"/>
      <c r="F53" s="319">
        <f>SUM(F43:F52)</f>
        <v>3</v>
      </c>
      <c r="G53" s="319">
        <f t="shared" ref="G53:O53" si="8">SUM(G43:G52)</f>
        <v>3</v>
      </c>
      <c r="H53" s="319">
        <f t="shared" si="8"/>
        <v>4</v>
      </c>
      <c r="I53" s="319">
        <f t="shared" si="8"/>
        <v>4</v>
      </c>
      <c r="J53" s="319">
        <f t="shared" si="8"/>
        <v>8</v>
      </c>
      <c r="K53" s="319">
        <f t="shared" si="8"/>
        <v>8</v>
      </c>
      <c r="L53" s="319">
        <f t="shared" si="8"/>
        <v>8</v>
      </c>
      <c r="M53" s="319">
        <f t="shared" si="8"/>
        <v>8</v>
      </c>
      <c r="N53" s="319">
        <f t="shared" si="8"/>
        <v>7</v>
      </c>
      <c r="O53" s="319">
        <f t="shared" si="8"/>
        <v>7</v>
      </c>
      <c r="P53" s="301">
        <f>SUM(F53:O53)/2</f>
        <v>30</v>
      </c>
      <c r="Q53" s="295"/>
      <c r="R53" s="402"/>
      <c r="S53" s="402"/>
      <c r="T53" s="402"/>
      <c r="U53" s="402"/>
      <c r="V53" s="402"/>
    </row>
    <row r="54" spans="1:25">
      <c r="B54" s="320" t="s">
        <v>106</v>
      </c>
      <c r="C54" s="321"/>
      <c r="D54" s="322"/>
      <c r="E54" s="322"/>
      <c r="F54" s="323">
        <f t="shared" ref="F54:O54" si="9">SUM(F53,F42)</f>
        <v>11</v>
      </c>
      <c r="G54" s="323">
        <f t="shared" si="9"/>
        <v>11</v>
      </c>
      <c r="H54" s="323">
        <f t="shared" si="9"/>
        <v>13</v>
      </c>
      <c r="I54" s="323">
        <f t="shared" si="9"/>
        <v>13</v>
      </c>
      <c r="J54" s="323">
        <f t="shared" si="9"/>
        <v>12</v>
      </c>
      <c r="K54" s="323">
        <f t="shared" si="9"/>
        <v>12</v>
      </c>
      <c r="L54" s="323">
        <f t="shared" si="9"/>
        <v>13</v>
      </c>
      <c r="M54" s="323">
        <f t="shared" si="9"/>
        <v>13</v>
      </c>
      <c r="N54" s="323">
        <f t="shared" si="9"/>
        <v>7</v>
      </c>
      <c r="O54" s="323">
        <f t="shared" si="9"/>
        <v>7</v>
      </c>
      <c r="P54" s="324">
        <f>SUM(F54:O54)/2</f>
        <v>56</v>
      </c>
      <c r="Q54" s="295"/>
      <c r="R54" s="295"/>
    </row>
    <row r="55" spans="1:25">
      <c r="B55" s="685" t="s">
        <v>112</v>
      </c>
      <c r="C55" s="685"/>
      <c r="D55" s="685"/>
      <c r="E55" s="685"/>
      <c r="F55" s="325">
        <v>11</v>
      </c>
      <c r="G55" s="325">
        <v>11</v>
      </c>
      <c r="H55" s="326">
        <v>13</v>
      </c>
      <c r="I55" s="326">
        <v>13</v>
      </c>
      <c r="J55" s="326">
        <v>12</v>
      </c>
      <c r="K55" s="326">
        <v>12</v>
      </c>
      <c r="L55" s="326">
        <v>13</v>
      </c>
      <c r="M55" s="326">
        <v>13</v>
      </c>
      <c r="N55" s="327">
        <v>7</v>
      </c>
      <c r="O55" s="328">
        <v>7</v>
      </c>
      <c r="P55" s="329">
        <f>SUM(F55:O55)/2</f>
        <v>56</v>
      </c>
      <c r="Q55" s="295"/>
      <c r="R55" s="295"/>
    </row>
    <row r="56" spans="1:25">
      <c r="A56" s="276"/>
      <c r="B56" s="688" t="s">
        <v>114</v>
      </c>
      <c r="C56" s="688"/>
      <c r="D56" s="688"/>
      <c r="E56" s="688"/>
      <c r="F56" s="330"/>
      <c r="G56" s="330"/>
      <c r="H56" s="330"/>
      <c r="I56" s="330"/>
      <c r="J56" s="330"/>
      <c r="K56" s="330" t="s">
        <v>27</v>
      </c>
      <c r="L56" s="330"/>
      <c r="M56" s="330"/>
      <c r="N56" s="330" t="s">
        <v>233</v>
      </c>
      <c r="O56" s="330"/>
      <c r="P56" s="331">
        <v>2</v>
      </c>
      <c r="Q56" s="295"/>
      <c r="R56" s="295"/>
    </row>
    <row r="57" spans="1:25" ht="30.75" customHeight="1">
      <c r="B57" s="690" t="s">
        <v>59</v>
      </c>
      <c r="C57" s="691"/>
      <c r="D57" s="691"/>
      <c r="E57" s="692"/>
      <c r="F57" s="403">
        <f t="shared" ref="F57:O57" si="10">F54+F28+F32</f>
        <v>35</v>
      </c>
      <c r="G57" s="403">
        <f t="shared" si="10"/>
        <v>35</v>
      </c>
      <c r="H57" s="403">
        <f t="shared" si="10"/>
        <v>36</v>
      </c>
      <c r="I57" s="403">
        <f t="shared" si="10"/>
        <v>36</v>
      </c>
      <c r="J57" s="403">
        <f t="shared" si="10"/>
        <v>36</v>
      </c>
      <c r="K57" s="403">
        <f t="shared" si="10"/>
        <v>36</v>
      </c>
      <c r="L57" s="403">
        <f t="shared" si="10"/>
        <v>34</v>
      </c>
      <c r="M57" s="403">
        <f t="shared" si="10"/>
        <v>34</v>
      </c>
      <c r="N57" s="403">
        <f t="shared" si="10"/>
        <v>27</v>
      </c>
      <c r="O57" s="403">
        <f t="shared" si="10"/>
        <v>25</v>
      </c>
      <c r="P57" s="408">
        <f>SUM(F57:O57)/2</f>
        <v>167</v>
      </c>
      <c r="Q57" s="295"/>
      <c r="R57" s="295"/>
      <c r="S57" s="399">
        <f>(P53/P54)*100</f>
        <v>53.571428571428569</v>
      </c>
      <c r="T57" s="274" t="s">
        <v>110</v>
      </c>
    </row>
    <row r="58" spans="1:25" ht="25.05" customHeight="1">
      <c r="B58" s="693"/>
      <c r="C58" s="600" t="s">
        <v>286</v>
      </c>
      <c r="D58" s="689" t="s">
        <v>116</v>
      </c>
      <c r="E58" s="689"/>
      <c r="F58" s="333">
        <v>1</v>
      </c>
      <c r="G58" s="334">
        <v>1</v>
      </c>
      <c r="H58" s="334">
        <v>1</v>
      </c>
      <c r="I58" s="334">
        <v>1</v>
      </c>
      <c r="J58" s="334"/>
      <c r="K58" s="334"/>
      <c r="L58" s="334"/>
      <c r="M58" s="334"/>
      <c r="N58" s="334">
        <v>2</v>
      </c>
      <c r="O58" s="334">
        <v>2</v>
      </c>
      <c r="P58" s="673">
        <f>SUM(F58:O59)/2</f>
        <v>4</v>
      </c>
      <c r="Q58" s="295"/>
      <c r="R58" s="295"/>
      <c r="S58" s="276"/>
      <c r="T58" s="276"/>
    </row>
    <row r="59" spans="1:25" ht="13.5" customHeight="1">
      <c r="B59" s="693"/>
      <c r="C59" s="601"/>
      <c r="D59" s="694" t="s">
        <v>39</v>
      </c>
      <c r="E59" s="694"/>
      <c r="F59" s="516"/>
      <c r="G59" s="517"/>
      <c r="H59" s="517"/>
      <c r="I59" s="517"/>
      <c r="J59" s="517"/>
      <c r="K59" s="517"/>
      <c r="L59" s="517"/>
      <c r="M59" s="517"/>
      <c r="N59" s="517"/>
      <c r="O59" s="517"/>
      <c r="P59" s="674"/>
      <c r="Q59" s="295"/>
      <c r="R59" s="295"/>
      <c r="S59" s="276"/>
      <c r="T59" s="276"/>
    </row>
    <row r="60" spans="1:25">
      <c r="B60" s="308">
        <v>1</v>
      </c>
      <c r="C60" s="676" t="s">
        <v>117</v>
      </c>
      <c r="D60" s="676"/>
      <c r="E60" s="676"/>
      <c r="F60" s="335">
        <v>2</v>
      </c>
      <c r="G60" s="335">
        <v>2</v>
      </c>
      <c r="H60" s="335">
        <v>2</v>
      </c>
      <c r="I60" s="335">
        <v>2</v>
      </c>
      <c r="J60" s="335">
        <v>2</v>
      </c>
      <c r="K60" s="124">
        <v>1</v>
      </c>
      <c r="L60" s="124">
        <v>1</v>
      </c>
      <c r="M60" s="124">
        <v>1</v>
      </c>
      <c r="N60" s="124">
        <v>1</v>
      </c>
      <c r="O60" s="335">
        <v>2</v>
      </c>
      <c r="P60" s="336" t="s">
        <v>118</v>
      </c>
      <c r="Q60" s="276"/>
      <c r="R60" s="276"/>
    </row>
    <row r="61" spans="1:25">
      <c r="B61" s="308">
        <v>2</v>
      </c>
      <c r="C61" s="676" t="s">
        <v>119</v>
      </c>
      <c r="D61" s="676"/>
      <c r="E61" s="676"/>
      <c r="F61" s="335">
        <v>0.5</v>
      </c>
      <c r="G61" s="335"/>
      <c r="H61" s="335">
        <v>0.5</v>
      </c>
      <c r="I61" s="335"/>
      <c r="J61" s="335">
        <v>0.5</v>
      </c>
      <c r="K61" s="335"/>
      <c r="L61" s="335"/>
      <c r="M61" s="337"/>
      <c r="N61" s="338"/>
      <c r="O61" s="338"/>
      <c r="P61" s="336" t="s">
        <v>118</v>
      </c>
      <c r="Q61" s="276"/>
      <c r="R61" s="276"/>
      <c r="U61" s="276"/>
    </row>
    <row r="62" spans="1:25">
      <c r="B62" s="308">
        <v>3</v>
      </c>
      <c r="C62" s="676" t="s">
        <v>120</v>
      </c>
      <c r="D62" s="676"/>
      <c r="E62" s="676"/>
      <c r="F62" s="335"/>
      <c r="G62" s="335"/>
      <c r="H62" s="335"/>
      <c r="I62" s="335"/>
      <c r="J62" s="335"/>
      <c r="K62" s="335"/>
      <c r="L62" s="335"/>
      <c r="M62" s="337"/>
      <c r="N62" s="338"/>
      <c r="O62" s="338"/>
      <c r="P62" s="336" t="s">
        <v>118</v>
      </c>
      <c r="Q62" s="276"/>
      <c r="R62" s="276"/>
      <c r="V62" s="276"/>
      <c r="W62" s="276"/>
      <c r="X62" s="276"/>
      <c r="Y62" s="276"/>
    </row>
    <row r="63" spans="1:25">
      <c r="B63" s="308">
        <v>4</v>
      </c>
      <c r="C63" s="676" t="s">
        <v>252</v>
      </c>
      <c r="D63" s="676"/>
      <c r="E63" s="676"/>
      <c r="F63" s="335"/>
      <c r="G63" s="335"/>
      <c r="H63" s="335"/>
      <c r="I63" s="335"/>
      <c r="J63" s="335"/>
      <c r="K63" s="335"/>
      <c r="L63" s="335"/>
      <c r="M63" s="337"/>
      <c r="N63" s="338"/>
      <c r="O63" s="338"/>
      <c r="P63" s="336" t="s">
        <v>118</v>
      </c>
      <c r="Q63" s="276"/>
      <c r="R63" s="276"/>
    </row>
    <row r="64" spans="1:25">
      <c r="B64" s="308">
        <v>5</v>
      </c>
      <c r="C64" s="676" t="s">
        <v>122</v>
      </c>
      <c r="D64" s="676"/>
      <c r="E64" s="676"/>
      <c r="F64" s="335"/>
      <c r="G64" s="335"/>
      <c r="H64" s="335"/>
      <c r="I64" s="335"/>
      <c r="J64" s="335"/>
      <c r="K64" s="335"/>
      <c r="L64" s="335"/>
      <c r="M64" s="337"/>
      <c r="N64" s="338"/>
      <c r="O64" s="338"/>
      <c r="P64" s="336" t="s">
        <v>118</v>
      </c>
      <c r="Q64" s="276"/>
      <c r="R64" s="276"/>
    </row>
    <row r="65" spans="1:25">
      <c r="B65" s="308">
        <v>6</v>
      </c>
      <c r="C65" s="676" t="s">
        <v>123</v>
      </c>
      <c r="D65" s="676"/>
      <c r="E65" s="676"/>
      <c r="F65" s="335"/>
      <c r="G65" s="335"/>
      <c r="H65" s="335"/>
      <c r="I65" s="335"/>
      <c r="J65" s="335"/>
      <c r="K65" s="335"/>
      <c r="L65" s="335"/>
      <c r="M65" s="337"/>
      <c r="N65" s="338"/>
      <c r="O65" s="338"/>
      <c r="P65" s="336" t="s">
        <v>118</v>
      </c>
      <c r="Q65" s="276"/>
      <c r="R65" s="276"/>
    </row>
    <row r="66" spans="1:25">
      <c r="B66" s="308">
        <v>7</v>
      </c>
      <c r="C66" s="676" t="s">
        <v>124</v>
      </c>
      <c r="D66" s="676"/>
      <c r="E66" s="676"/>
      <c r="F66" s="335"/>
      <c r="G66" s="335"/>
      <c r="H66" s="335"/>
      <c r="I66" s="335"/>
      <c r="J66" s="335"/>
      <c r="K66" s="335"/>
      <c r="L66" s="335"/>
      <c r="M66" s="337"/>
      <c r="N66" s="338"/>
      <c r="O66" s="338"/>
      <c r="P66" s="336" t="s">
        <v>118</v>
      </c>
      <c r="Q66" s="350"/>
      <c r="R66" s="350"/>
    </row>
    <row r="67" spans="1:25">
      <c r="B67" s="308">
        <v>8</v>
      </c>
      <c r="C67" s="676" t="s">
        <v>125</v>
      </c>
      <c r="D67" s="676"/>
      <c r="E67" s="676"/>
      <c r="F67" s="335"/>
      <c r="G67" s="335"/>
      <c r="H67" s="335"/>
      <c r="I67" s="335"/>
      <c r="J67" s="335"/>
      <c r="K67" s="335"/>
      <c r="L67" s="335"/>
      <c r="M67" s="337"/>
      <c r="N67" s="338"/>
      <c r="O67" s="338"/>
      <c r="P67" s="336" t="s">
        <v>118</v>
      </c>
      <c r="Q67" s="276"/>
      <c r="R67" s="276"/>
    </row>
    <row r="68" spans="1:25">
      <c r="B68" s="308">
        <v>9</v>
      </c>
      <c r="C68" s="676" t="s">
        <v>126</v>
      </c>
      <c r="D68" s="676"/>
      <c r="E68" s="676"/>
      <c r="F68" s="335" t="s">
        <v>127</v>
      </c>
      <c r="G68" s="335"/>
      <c r="H68" s="335"/>
      <c r="I68" s="335"/>
      <c r="J68" s="335"/>
      <c r="K68" s="335"/>
      <c r="L68" s="335"/>
      <c r="M68" s="337"/>
      <c r="N68" s="338"/>
      <c r="O68" s="338" t="s">
        <v>127</v>
      </c>
      <c r="P68" s="336" t="s">
        <v>118</v>
      </c>
      <c r="Q68" s="276"/>
      <c r="R68" s="276"/>
    </row>
    <row r="69" spans="1:25">
      <c r="A69" s="339"/>
      <c r="B69" s="308">
        <v>10</v>
      </c>
      <c r="C69" s="676" t="s">
        <v>129</v>
      </c>
      <c r="D69" s="676"/>
      <c r="E69" s="676"/>
      <c r="F69" s="313"/>
      <c r="G69" s="313"/>
      <c r="H69" s="313"/>
      <c r="I69" s="313"/>
      <c r="J69" s="313"/>
      <c r="K69" s="313"/>
      <c r="L69" s="313"/>
      <c r="M69" s="340"/>
      <c r="N69" s="341"/>
      <c r="O69" s="341"/>
      <c r="P69" s="342" t="s">
        <v>118</v>
      </c>
      <c r="Q69" s="339"/>
      <c r="R69" s="339"/>
    </row>
    <row r="70" spans="1:25">
      <c r="A70" s="339"/>
      <c r="B70" s="677" t="s">
        <v>130</v>
      </c>
      <c r="C70" s="677"/>
      <c r="D70" s="677"/>
      <c r="E70" s="677"/>
      <c r="F70" s="332">
        <f t="shared" ref="F70:O70" si="11">SUM(F58:F69)</f>
        <v>3.5</v>
      </c>
      <c r="G70" s="332">
        <f t="shared" si="11"/>
        <v>3</v>
      </c>
      <c r="H70" s="332">
        <f t="shared" si="11"/>
        <v>3.5</v>
      </c>
      <c r="I70" s="332">
        <f t="shared" si="11"/>
        <v>3</v>
      </c>
      <c r="J70" s="332">
        <f t="shared" si="11"/>
        <v>2.5</v>
      </c>
      <c r="K70" s="332">
        <f t="shared" si="11"/>
        <v>1</v>
      </c>
      <c r="L70" s="332">
        <f t="shared" si="11"/>
        <v>1</v>
      </c>
      <c r="M70" s="332">
        <f t="shared" si="11"/>
        <v>1</v>
      </c>
      <c r="N70" s="332">
        <f t="shared" si="11"/>
        <v>3</v>
      </c>
      <c r="O70" s="332">
        <f t="shared" si="11"/>
        <v>4</v>
      </c>
      <c r="P70" s="332">
        <f>SUM(F70:O70)</f>
        <v>25.5</v>
      </c>
      <c r="Q70" s="339"/>
      <c r="R70" s="339"/>
    </row>
    <row r="71" spans="1:25">
      <c r="A71" s="339"/>
      <c r="B71" s="343"/>
      <c r="C71" s="675" t="s">
        <v>250</v>
      </c>
      <c r="D71" s="675"/>
      <c r="E71" s="299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39"/>
      <c r="R71" s="339"/>
    </row>
    <row r="72" spans="1:25">
      <c r="B72" s="343"/>
      <c r="C72" s="276" t="s">
        <v>77</v>
      </c>
      <c r="D72" s="276"/>
      <c r="E72" s="276"/>
      <c r="F72" s="276"/>
      <c r="G72" s="276"/>
      <c r="H72" s="276"/>
      <c r="I72" s="276"/>
      <c r="J72" s="276"/>
      <c r="K72" s="276"/>
      <c r="L72" s="276"/>
      <c r="M72" s="276"/>
      <c r="N72" s="276"/>
      <c r="O72" s="276"/>
      <c r="P72" s="276"/>
      <c r="Q72" s="276"/>
      <c r="R72" s="276"/>
      <c r="S72" s="339"/>
      <c r="T72" s="339"/>
    </row>
    <row r="73" spans="1:25">
      <c r="B73" s="299"/>
      <c r="C73" s="299" t="s">
        <v>135</v>
      </c>
      <c r="D73" s="299"/>
      <c r="E73" s="299"/>
      <c r="F73" s="299"/>
      <c r="G73" s="299"/>
      <c r="H73" s="299"/>
      <c r="I73" s="299"/>
      <c r="J73" s="299"/>
      <c r="K73" s="299"/>
      <c r="L73" s="299"/>
      <c r="M73" s="299"/>
      <c r="N73" s="299"/>
      <c r="O73" s="299"/>
      <c r="P73" s="299"/>
      <c r="Q73" s="276"/>
      <c r="R73" s="276"/>
      <c r="S73" s="339"/>
      <c r="T73" s="339"/>
    </row>
    <row r="74" spans="1:25">
      <c r="B74" s="299"/>
      <c r="C74" s="299"/>
      <c r="D74" s="299"/>
      <c r="E74" s="299"/>
      <c r="F74" s="670" t="s">
        <v>78</v>
      </c>
      <c r="G74" s="670"/>
      <c r="H74" s="670"/>
      <c r="I74" s="670"/>
      <c r="J74" s="670"/>
      <c r="K74" s="670"/>
      <c r="L74" s="670"/>
      <c r="M74" s="670"/>
      <c r="N74" s="670"/>
      <c r="O74" s="670"/>
      <c r="P74" s="299"/>
      <c r="Q74" s="276"/>
      <c r="R74" s="276"/>
      <c r="S74" s="339"/>
      <c r="T74" s="339"/>
    </row>
    <row r="75" spans="1:25">
      <c r="B75" s="299"/>
      <c r="C75" s="299"/>
      <c r="D75" s="299"/>
      <c r="E75" s="276"/>
      <c r="F75" s="671">
        <v>35</v>
      </c>
      <c r="G75" s="671"/>
      <c r="H75" s="672">
        <v>36</v>
      </c>
      <c r="I75" s="672"/>
      <c r="J75" s="672">
        <v>36</v>
      </c>
      <c r="K75" s="672"/>
      <c r="L75" s="672">
        <v>34</v>
      </c>
      <c r="M75" s="672"/>
      <c r="N75" s="672">
        <v>26</v>
      </c>
      <c r="O75" s="672"/>
      <c r="P75" s="299"/>
      <c r="Q75" s="276"/>
      <c r="R75" s="276"/>
      <c r="U75" s="339"/>
    </row>
    <row r="76" spans="1:25">
      <c r="C76" s="279"/>
      <c r="D76" s="279"/>
      <c r="E76" s="276"/>
      <c r="Q76" s="276"/>
      <c r="R76" s="276"/>
      <c r="U76" s="339"/>
      <c r="V76" s="339"/>
      <c r="W76" s="339"/>
      <c r="X76" s="339"/>
      <c r="Y76" s="339"/>
    </row>
    <row r="77" spans="1:25">
      <c r="C77" s="276"/>
      <c r="D77" s="276"/>
      <c r="E77" s="276"/>
      <c r="Q77" s="276"/>
      <c r="R77" s="276"/>
      <c r="U77" s="339"/>
      <c r="V77" s="339"/>
      <c r="W77" s="339"/>
      <c r="X77" s="339"/>
      <c r="Y77" s="339"/>
    </row>
    <row r="78" spans="1:25">
      <c r="V78" s="339"/>
      <c r="W78" s="339"/>
      <c r="X78" s="339"/>
      <c r="Y78" s="339"/>
    </row>
    <row r="86" spans="3:18">
      <c r="C86" s="276"/>
      <c r="D86" s="276"/>
      <c r="Q86" s="276"/>
      <c r="R86" s="276"/>
    </row>
    <row r="90" spans="3:18">
      <c r="C90" s="276"/>
      <c r="D90" s="276"/>
      <c r="Q90" s="276"/>
      <c r="R90" s="276"/>
    </row>
    <row r="91" spans="3:18">
      <c r="Q91" s="276"/>
      <c r="R91" s="276"/>
    </row>
    <row r="92" spans="3:18">
      <c r="Q92" s="276"/>
      <c r="R92" s="276"/>
    </row>
    <row r="93" spans="3:18">
      <c r="Q93" s="276"/>
      <c r="R93" s="276"/>
    </row>
    <row r="94" spans="3:18">
      <c r="Q94" s="276"/>
      <c r="R94" s="276"/>
    </row>
    <row r="95" spans="3:18">
      <c r="Q95" s="276"/>
      <c r="R95" s="276"/>
    </row>
    <row r="96" spans="3:18">
      <c r="Q96" s="276"/>
      <c r="R96" s="276"/>
    </row>
    <row r="97" spans="17:18">
      <c r="Q97" s="276"/>
      <c r="R97" s="276"/>
    </row>
    <row r="98" spans="17:18">
      <c r="Q98" s="276"/>
      <c r="R98" s="276"/>
    </row>
    <row r="99" spans="17:18">
      <c r="Q99" s="276"/>
      <c r="R99" s="276"/>
    </row>
    <row r="100" spans="17:18">
      <c r="Q100" s="276"/>
      <c r="R100" s="276"/>
    </row>
    <row r="101" spans="17:18">
      <c r="Q101" s="276"/>
      <c r="R101" s="276"/>
    </row>
    <row r="102" spans="17:18">
      <c r="Q102" s="276"/>
      <c r="R102" s="276"/>
    </row>
    <row r="103" spans="17:18">
      <c r="Q103" s="276"/>
      <c r="R103" s="276"/>
    </row>
    <row r="104" spans="17:18">
      <c r="Q104" s="276"/>
      <c r="R104" s="276"/>
    </row>
    <row r="105" spans="17:18">
      <c r="Q105" s="276"/>
      <c r="R105" s="276"/>
    </row>
    <row r="106" spans="17:18">
      <c r="Q106" s="276"/>
      <c r="R106" s="276"/>
    </row>
    <row r="107" spans="17:18">
      <c r="Q107" s="276"/>
      <c r="R107" s="276"/>
    </row>
    <row r="108" spans="17:18">
      <c r="Q108" s="276"/>
      <c r="R108" s="276"/>
    </row>
    <row r="109" spans="17:18">
      <c r="Q109" s="276"/>
      <c r="R109" s="276"/>
    </row>
    <row r="110" spans="17:18">
      <c r="Q110" s="276"/>
      <c r="R110" s="276"/>
    </row>
    <row r="111" spans="17:18">
      <c r="Q111" s="276"/>
      <c r="R111" s="276"/>
    </row>
    <row r="112" spans="17:18">
      <c r="Q112" s="276"/>
      <c r="R112" s="276"/>
    </row>
    <row r="113" spans="17:18">
      <c r="Q113" s="276"/>
      <c r="R113" s="276"/>
    </row>
    <row r="114" spans="17:18">
      <c r="Q114" s="276"/>
      <c r="R114" s="276"/>
    </row>
    <row r="115" spans="17:18">
      <c r="Q115" s="276"/>
      <c r="R115" s="276"/>
    </row>
    <row r="116" spans="17:18">
      <c r="Q116" s="276"/>
      <c r="R116" s="276"/>
    </row>
    <row r="117" spans="17:18">
      <c r="Q117" s="276"/>
      <c r="R117" s="276"/>
    </row>
    <row r="118" spans="17:18">
      <c r="Q118" s="276"/>
      <c r="R118" s="276"/>
    </row>
    <row r="119" spans="17:18">
      <c r="Q119" s="276"/>
      <c r="R119" s="276"/>
    </row>
    <row r="120" spans="17:18">
      <c r="Q120" s="276"/>
      <c r="R120" s="276"/>
    </row>
    <row r="121" spans="17:18">
      <c r="Q121" s="276"/>
      <c r="R121" s="276"/>
    </row>
    <row r="122" spans="17:18">
      <c r="Q122" s="276"/>
      <c r="R122" s="276"/>
    </row>
    <row r="123" spans="17:18">
      <c r="Q123" s="276"/>
      <c r="R123" s="276"/>
    </row>
    <row r="124" spans="17:18">
      <c r="Q124" s="276"/>
      <c r="R124" s="276"/>
    </row>
    <row r="125" spans="17:18">
      <c r="Q125" s="276"/>
      <c r="R125" s="276"/>
    </row>
    <row r="126" spans="17:18">
      <c r="Q126" s="276"/>
      <c r="R126" s="276"/>
    </row>
    <row r="127" spans="17:18">
      <c r="Q127" s="276"/>
      <c r="R127" s="276"/>
    </row>
    <row r="128" spans="17:18">
      <c r="Q128" s="276"/>
      <c r="R128" s="276"/>
    </row>
    <row r="129" spans="17:18">
      <c r="Q129" s="276"/>
      <c r="R129" s="276"/>
    </row>
    <row r="130" spans="17:18">
      <c r="Q130" s="276"/>
      <c r="R130" s="276"/>
    </row>
    <row r="131" spans="17:18">
      <c r="Q131" s="276"/>
      <c r="R131" s="276"/>
    </row>
    <row r="132" spans="17:18">
      <c r="Q132" s="276"/>
      <c r="R132" s="276"/>
    </row>
    <row r="133" spans="17:18">
      <c r="Q133" s="276"/>
      <c r="R133" s="276"/>
    </row>
    <row r="134" spans="17:18">
      <c r="Q134" s="276"/>
      <c r="R134" s="276"/>
    </row>
    <row r="135" spans="17:18">
      <c r="Q135" s="276"/>
      <c r="R135" s="276"/>
    </row>
    <row r="136" spans="17:18">
      <c r="Q136" s="276"/>
      <c r="R136" s="276"/>
    </row>
    <row r="137" spans="17:18">
      <c r="Q137" s="276"/>
      <c r="R137" s="276"/>
    </row>
    <row r="138" spans="17:18">
      <c r="Q138" s="276"/>
      <c r="R138" s="276"/>
    </row>
    <row r="139" spans="17:18">
      <c r="Q139" s="276"/>
      <c r="R139" s="276"/>
    </row>
    <row r="140" spans="17:18">
      <c r="Q140" s="276"/>
      <c r="R140" s="276"/>
    </row>
    <row r="141" spans="17:18">
      <c r="Q141" s="276"/>
      <c r="R141" s="276"/>
    </row>
    <row r="142" spans="17:18">
      <c r="Q142" s="276"/>
      <c r="R142" s="276"/>
    </row>
    <row r="143" spans="17:18">
      <c r="Q143" s="276"/>
      <c r="R143" s="276"/>
    </row>
    <row r="144" spans="17:18">
      <c r="Q144" s="276"/>
      <c r="R144" s="276"/>
    </row>
    <row r="145" spans="17:18">
      <c r="Q145" s="276"/>
      <c r="R145" s="276"/>
    </row>
    <row r="146" spans="17:18">
      <c r="Q146" s="276"/>
      <c r="R146" s="276"/>
    </row>
    <row r="147" spans="17:18">
      <c r="Q147" s="276"/>
      <c r="R147" s="276"/>
    </row>
    <row r="148" spans="17:18">
      <c r="Q148" s="276"/>
      <c r="R148" s="276"/>
    </row>
    <row r="149" spans="17:18">
      <c r="Q149" s="276"/>
      <c r="R149" s="276"/>
    </row>
    <row r="150" spans="17:18">
      <c r="Q150" s="276"/>
      <c r="R150" s="276"/>
    </row>
    <row r="151" spans="17:18">
      <c r="Q151" s="276"/>
      <c r="R151" s="276"/>
    </row>
    <row r="152" spans="17:18">
      <c r="Q152" s="276"/>
      <c r="R152" s="276"/>
    </row>
    <row r="153" spans="17:18">
      <c r="Q153" s="276"/>
      <c r="R153" s="276"/>
    </row>
    <row r="154" spans="17:18">
      <c r="Q154" s="276"/>
      <c r="R154" s="276"/>
    </row>
    <row r="155" spans="17:18">
      <c r="Q155" s="276"/>
      <c r="R155" s="276"/>
    </row>
    <row r="156" spans="17:18">
      <c r="Q156" s="276"/>
      <c r="R156" s="276"/>
    </row>
    <row r="157" spans="17:18">
      <c r="Q157" s="276"/>
      <c r="R157" s="276"/>
    </row>
    <row r="158" spans="17:18">
      <c r="Q158" s="276"/>
      <c r="R158" s="276"/>
    </row>
    <row r="159" spans="17:18">
      <c r="Q159" s="276"/>
      <c r="R159" s="276"/>
    </row>
    <row r="160" spans="17:18">
      <c r="Q160" s="276"/>
      <c r="R160" s="276"/>
    </row>
    <row r="161" spans="17:18">
      <c r="Q161" s="276"/>
      <c r="R161" s="276"/>
    </row>
    <row r="162" spans="17:18">
      <c r="Q162" s="276"/>
      <c r="R162" s="276"/>
    </row>
    <row r="163" spans="17:18">
      <c r="Q163" s="276"/>
      <c r="R163" s="276"/>
    </row>
    <row r="164" spans="17:18">
      <c r="Q164" s="276"/>
      <c r="R164" s="276"/>
    </row>
    <row r="165" spans="17:18">
      <c r="Q165" s="276"/>
      <c r="R165" s="276"/>
    </row>
    <row r="166" spans="17:18">
      <c r="Q166" s="276"/>
      <c r="R166" s="276"/>
    </row>
    <row r="167" spans="17:18">
      <c r="Q167" s="276"/>
      <c r="R167" s="276"/>
    </row>
    <row r="168" spans="17:18">
      <c r="Q168" s="276"/>
      <c r="R168" s="276"/>
    </row>
    <row r="169" spans="17:18">
      <c r="Q169" s="276"/>
      <c r="R169" s="276"/>
    </row>
    <row r="170" spans="17:18">
      <c r="Q170" s="276"/>
      <c r="R170" s="276"/>
    </row>
    <row r="171" spans="17:18">
      <c r="Q171" s="276"/>
      <c r="R171" s="276"/>
    </row>
    <row r="172" spans="17:18">
      <c r="Q172" s="276"/>
      <c r="R172" s="276"/>
    </row>
    <row r="173" spans="17:18">
      <c r="Q173" s="276"/>
      <c r="R173" s="276"/>
    </row>
    <row r="174" spans="17:18">
      <c r="Q174" s="276"/>
      <c r="R174" s="276"/>
    </row>
    <row r="175" spans="17:18">
      <c r="Q175" s="276"/>
      <c r="R175" s="276"/>
    </row>
    <row r="176" spans="17:18">
      <c r="Q176" s="276"/>
      <c r="R176" s="276"/>
    </row>
    <row r="177" spans="17:18">
      <c r="Q177" s="276"/>
      <c r="R177" s="276"/>
    </row>
    <row r="178" spans="17:18">
      <c r="Q178" s="276"/>
      <c r="R178" s="276"/>
    </row>
    <row r="179" spans="17:18">
      <c r="Q179" s="276"/>
      <c r="R179" s="276"/>
    </row>
    <row r="180" spans="17:18">
      <c r="Q180" s="276"/>
      <c r="R180" s="276"/>
    </row>
    <row r="181" spans="17:18">
      <c r="Q181" s="276"/>
      <c r="R181" s="276"/>
    </row>
    <row r="182" spans="17:18">
      <c r="Q182" s="276"/>
      <c r="R182" s="276"/>
    </row>
    <row r="183" spans="17:18">
      <c r="Q183" s="276"/>
      <c r="R183" s="276"/>
    </row>
    <row r="184" spans="17:18">
      <c r="Q184" s="276"/>
      <c r="R184" s="276"/>
    </row>
    <row r="185" spans="17:18">
      <c r="Q185" s="276"/>
      <c r="R185" s="276"/>
    </row>
    <row r="186" spans="17:18">
      <c r="Q186" s="276"/>
      <c r="R186" s="276"/>
    </row>
    <row r="187" spans="17:18">
      <c r="Q187" s="276"/>
      <c r="R187" s="276"/>
    </row>
    <row r="188" spans="17:18">
      <c r="Q188" s="276"/>
      <c r="R188" s="276"/>
    </row>
    <row r="189" spans="17:18">
      <c r="Q189" s="276"/>
      <c r="R189" s="276"/>
    </row>
    <row r="190" spans="17:18">
      <c r="Q190" s="276"/>
      <c r="R190" s="276"/>
    </row>
    <row r="191" spans="17:18">
      <c r="Q191" s="276"/>
      <c r="R191" s="276"/>
    </row>
    <row r="192" spans="17:18">
      <c r="Q192" s="276"/>
      <c r="R192" s="276"/>
    </row>
    <row r="193" spans="17:18">
      <c r="Q193" s="276"/>
      <c r="R193" s="276"/>
    </row>
    <row r="194" spans="17:18">
      <c r="Q194" s="276"/>
      <c r="R194" s="276"/>
    </row>
    <row r="195" spans="17:18">
      <c r="Q195" s="276"/>
      <c r="R195" s="276"/>
    </row>
    <row r="196" spans="17:18">
      <c r="Q196" s="276"/>
      <c r="R196" s="276"/>
    </row>
    <row r="197" spans="17:18">
      <c r="Q197" s="276"/>
      <c r="R197" s="276"/>
    </row>
    <row r="198" spans="17:18">
      <c r="Q198" s="276"/>
      <c r="R198" s="276"/>
    </row>
    <row r="199" spans="17:18">
      <c r="Q199" s="276"/>
      <c r="R199" s="276"/>
    </row>
    <row r="200" spans="17:18">
      <c r="Q200" s="276"/>
      <c r="R200" s="276"/>
    </row>
    <row r="201" spans="17:18">
      <c r="Q201" s="276"/>
      <c r="R201" s="276"/>
    </row>
    <row r="202" spans="17:18">
      <c r="Q202" s="276"/>
      <c r="R202" s="276"/>
    </row>
    <row r="203" spans="17:18">
      <c r="Q203" s="276"/>
      <c r="R203" s="276"/>
    </row>
    <row r="204" spans="17:18">
      <c r="Q204" s="276"/>
      <c r="R204" s="276"/>
    </row>
    <row r="205" spans="17:18">
      <c r="Q205" s="276"/>
      <c r="R205" s="276"/>
    </row>
    <row r="206" spans="17:18">
      <c r="Q206" s="276"/>
      <c r="R206" s="276"/>
    </row>
    <row r="207" spans="17:18">
      <c r="Q207" s="276"/>
      <c r="R207" s="276"/>
    </row>
    <row r="208" spans="17:18">
      <c r="Q208" s="276"/>
      <c r="R208" s="276"/>
    </row>
    <row r="209" spans="17:18">
      <c r="Q209" s="276"/>
      <c r="R209" s="276"/>
    </row>
    <row r="210" spans="17:18">
      <c r="Q210" s="276"/>
      <c r="R210" s="276"/>
    </row>
    <row r="211" spans="17:18">
      <c r="Q211" s="276"/>
      <c r="R211" s="276"/>
    </row>
    <row r="212" spans="17:18">
      <c r="Q212" s="276"/>
      <c r="R212" s="276"/>
    </row>
    <row r="213" spans="17:18">
      <c r="Q213" s="276"/>
      <c r="R213" s="276"/>
    </row>
    <row r="214" spans="17:18">
      <c r="Q214" s="276"/>
      <c r="R214" s="276"/>
    </row>
    <row r="215" spans="17:18">
      <c r="Q215" s="276"/>
      <c r="R215" s="276"/>
    </row>
    <row r="216" spans="17:18">
      <c r="Q216" s="276"/>
      <c r="R216" s="276"/>
    </row>
    <row r="217" spans="17:18">
      <c r="Q217" s="276"/>
      <c r="R217" s="276"/>
    </row>
    <row r="218" spans="17:18">
      <c r="Q218" s="276"/>
      <c r="R218" s="276"/>
    </row>
    <row r="219" spans="17:18">
      <c r="Q219" s="276"/>
      <c r="R219" s="276"/>
    </row>
    <row r="220" spans="17:18">
      <c r="Q220" s="276"/>
      <c r="R220" s="276"/>
    </row>
    <row r="221" spans="17:18">
      <c r="Q221" s="276"/>
      <c r="R221" s="276"/>
    </row>
    <row r="222" spans="17:18">
      <c r="Q222" s="276"/>
      <c r="R222" s="276"/>
    </row>
    <row r="223" spans="17:18">
      <c r="Q223" s="276"/>
      <c r="R223" s="276"/>
    </row>
    <row r="224" spans="17:18">
      <c r="Q224" s="276"/>
      <c r="R224" s="276"/>
    </row>
    <row r="225" spans="17:18">
      <c r="Q225" s="276"/>
      <c r="R225" s="276"/>
    </row>
    <row r="226" spans="17:18">
      <c r="Q226" s="276"/>
      <c r="R226" s="276"/>
    </row>
    <row r="227" spans="17:18">
      <c r="Q227" s="276"/>
      <c r="R227" s="276"/>
    </row>
    <row r="228" spans="17:18">
      <c r="Q228" s="276"/>
      <c r="R228" s="276"/>
    </row>
    <row r="229" spans="17:18">
      <c r="Q229" s="276"/>
      <c r="R229" s="276"/>
    </row>
    <row r="230" spans="17:18">
      <c r="Q230" s="276"/>
      <c r="R230" s="276"/>
    </row>
    <row r="231" spans="17:18">
      <c r="Q231" s="276"/>
      <c r="R231" s="276"/>
    </row>
    <row r="232" spans="17:18">
      <c r="Q232" s="276"/>
      <c r="R232" s="276"/>
    </row>
    <row r="233" spans="17:18">
      <c r="Q233" s="276"/>
      <c r="R233" s="276"/>
    </row>
    <row r="234" spans="17:18">
      <c r="Q234" s="276"/>
      <c r="R234" s="276"/>
    </row>
    <row r="235" spans="17:18">
      <c r="Q235" s="276"/>
      <c r="R235" s="276"/>
    </row>
    <row r="236" spans="17:18">
      <c r="Q236" s="276"/>
      <c r="R236" s="276"/>
    </row>
    <row r="237" spans="17:18">
      <c r="Q237" s="276"/>
      <c r="R237" s="276"/>
    </row>
    <row r="238" spans="17:18">
      <c r="Q238" s="276"/>
      <c r="R238" s="276"/>
    </row>
    <row r="239" spans="17:18">
      <c r="Q239" s="276"/>
      <c r="R239" s="276"/>
    </row>
    <row r="240" spans="17:18">
      <c r="Q240" s="276"/>
      <c r="R240" s="276"/>
    </row>
    <row r="241" spans="17:18">
      <c r="Q241" s="276"/>
      <c r="R241" s="276"/>
    </row>
    <row r="242" spans="17:18">
      <c r="Q242" s="276"/>
      <c r="R242" s="276"/>
    </row>
    <row r="243" spans="17:18">
      <c r="Q243" s="276"/>
      <c r="R243" s="276"/>
    </row>
    <row r="244" spans="17:18">
      <c r="Q244" s="276"/>
      <c r="R244" s="276"/>
    </row>
    <row r="245" spans="17:18">
      <c r="Q245" s="276"/>
      <c r="R245" s="276"/>
    </row>
    <row r="246" spans="17:18">
      <c r="Q246" s="276"/>
      <c r="R246" s="276"/>
    </row>
    <row r="247" spans="17:18">
      <c r="Q247" s="276"/>
      <c r="R247" s="276"/>
    </row>
    <row r="248" spans="17:18">
      <c r="Q248" s="276"/>
      <c r="R248" s="276"/>
    </row>
    <row r="249" spans="17:18">
      <c r="Q249" s="276"/>
      <c r="R249" s="276"/>
    </row>
    <row r="250" spans="17:18">
      <c r="Q250" s="276"/>
      <c r="R250" s="276"/>
    </row>
    <row r="251" spans="17:18">
      <c r="Q251" s="276"/>
      <c r="R251" s="276"/>
    </row>
    <row r="252" spans="17:18">
      <c r="Q252" s="276"/>
      <c r="R252" s="276"/>
    </row>
    <row r="253" spans="17:18">
      <c r="Q253" s="276"/>
      <c r="R253" s="276"/>
    </row>
    <row r="254" spans="17:18">
      <c r="Q254" s="276"/>
      <c r="R254" s="276"/>
    </row>
    <row r="255" spans="17:18">
      <c r="Q255" s="276"/>
      <c r="R255" s="276"/>
    </row>
    <row r="256" spans="17:18">
      <c r="Q256" s="276"/>
      <c r="R256" s="276"/>
    </row>
    <row r="257" spans="17:18">
      <c r="Q257" s="276"/>
      <c r="R257" s="276"/>
    </row>
    <row r="258" spans="17:18">
      <c r="Q258" s="276"/>
      <c r="R258" s="276"/>
    </row>
    <row r="259" spans="17:18">
      <c r="Q259" s="276"/>
      <c r="R259" s="276"/>
    </row>
    <row r="260" spans="17:18">
      <c r="Q260" s="276"/>
      <c r="R260" s="276"/>
    </row>
    <row r="261" spans="17:18">
      <c r="Q261" s="276"/>
      <c r="R261" s="276"/>
    </row>
    <row r="262" spans="17:18">
      <c r="Q262" s="276"/>
      <c r="R262" s="276"/>
    </row>
    <row r="263" spans="17:18">
      <c r="Q263" s="276"/>
      <c r="R263" s="276"/>
    </row>
    <row r="264" spans="17:18">
      <c r="Q264" s="276"/>
      <c r="R264" s="276"/>
    </row>
    <row r="265" spans="17:18">
      <c r="Q265" s="276"/>
      <c r="R265" s="276"/>
    </row>
    <row r="266" spans="17:18">
      <c r="Q266" s="276"/>
      <c r="R266" s="276"/>
    </row>
    <row r="267" spans="17:18">
      <c r="Q267" s="276"/>
      <c r="R267" s="276"/>
    </row>
    <row r="268" spans="17:18">
      <c r="Q268" s="276"/>
      <c r="R268" s="276"/>
    </row>
    <row r="269" spans="17:18">
      <c r="Q269" s="276"/>
      <c r="R269" s="276"/>
    </row>
    <row r="270" spans="17:18">
      <c r="Q270" s="276"/>
      <c r="R270" s="276"/>
    </row>
    <row r="271" spans="17:18">
      <c r="Q271" s="276"/>
      <c r="R271" s="276"/>
    </row>
    <row r="272" spans="17:18">
      <c r="Q272" s="276"/>
      <c r="R272" s="276"/>
    </row>
    <row r="273" spans="17:18">
      <c r="Q273" s="276"/>
      <c r="R273" s="276"/>
    </row>
    <row r="274" spans="17:18">
      <c r="Q274" s="276"/>
      <c r="R274" s="276"/>
    </row>
    <row r="275" spans="17:18">
      <c r="Q275" s="276"/>
      <c r="R275" s="276"/>
    </row>
    <row r="276" spans="17:18">
      <c r="Q276" s="276"/>
      <c r="R276" s="276"/>
    </row>
    <row r="277" spans="17:18">
      <c r="Q277" s="276"/>
      <c r="R277" s="276"/>
    </row>
    <row r="278" spans="17:18">
      <c r="Q278" s="276"/>
      <c r="R278" s="276"/>
    </row>
    <row r="279" spans="17:18">
      <c r="Q279" s="276"/>
      <c r="R279" s="276"/>
    </row>
  </sheetData>
  <mergeCells count="64">
    <mergeCell ref="X10:Y10"/>
    <mergeCell ref="F11:G11"/>
    <mergeCell ref="H11:I11"/>
    <mergeCell ref="J11:K11"/>
    <mergeCell ref="L11:M11"/>
    <mergeCell ref="T11:V11"/>
    <mergeCell ref="P10:P11"/>
    <mergeCell ref="B28:E28"/>
    <mergeCell ref="B10:B11"/>
    <mergeCell ref="C10:D11"/>
    <mergeCell ref="E10:E11"/>
    <mergeCell ref="F10:O10"/>
    <mergeCell ref="N11:O11"/>
    <mergeCell ref="C15:E15"/>
    <mergeCell ref="C18:E18"/>
    <mergeCell ref="C24:D24"/>
    <mergeCell ref="C44:D44"/>
    <mergeCell ref="B32:E32"/>
    <mergeCell ref="B33:B34"/>
    <mergeCell ref="C33:D34"/>
    <mergeCell ref="B35:B36"/>
    <mergeCell ref="C35:D36"/>
    <mergeCell ref="C37:D37"/>
    <mergeCell ref="C38:D38"/>
    <mergeCell ref="C39:D39"/>
    <mergeCell ref="C40:D40"/>
    <mergeCell ref="C41:D41"/>
    <mergeCell ref="C43:D43"/>
    <mergeCell ref="B55:E55"/>
    <mergeCell ref="B51:B52"/>
    <mergeCell ref="B56:E56"/>
    <mergeCell ref="D58:E58"/>
    <mergeCell ref="B57:E57"/>
    <mergeCell ref="B58:B59"/>
    <mergeCell ref="C58:C59"/>
    <mergeCell ref="D59:E59"/>
    <mergeCell ref="C45:D45"/>
    <mergeCell ref="C46:D46"/>
    <mergeCell ref="C47:D47"/>
    <mergeCell ref="C49:D49"/>
    <mergeCell ref="C51:D52"/>
    <mergeCell ref="C48:D48"/>
    <mergeCell ref="C50:D50"/>
    <mergeCell ref="C71:D71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B70:E70"/>
    <mergeCell ref="Q13:Q14"/>
    <mergeCell ref="Q19:Q22"/>
    <mergeCell ref="F74:O74"/>
    <mergeCell ref="F75:G75"/>
    <mergeCell ref="H75:I75"/>
    <mergeCell ref="J75:K75"/>
    <mergeCell ref="L75:M75"/>
    <mergeCell ref="N75:O75"/>
    <mergeCell ref="P58:P59"/>
  </mergeCells>
  <conditionalFormatting sqref="E72">
    <cfRule type="cellIs" dxfId="307" priority="6" operator="greaterThan">
      <formula>0</formula>
    </cfRule>
  </conditionalFormatting>
  <conditionalFormatting sqref="J45:N45 I46">
    <cfRule type="cellIs" dxfId="306" priority="7" operator="lessThan">
      <formula>$F$37/2</formula>
    </cfRule>
  </conditionalFormatting>
  <conditionalFormatting sqref="F57:G57">
    <cfRule type="cellIs" dxfId="305" priority="5" operator="notEqual">
      <formula>$F$75</formula>
    </cfRule>
  </conditionalFormatting>
  <conditionalFormatting sqref="H57:I57">
    <cfRule type="cellIs" dxfId="304" priority="4" operator="notEqual">
      <formula>$H$75</formula>
    </cfRule>
  </conditionalFormatting>
  <conditionalFormatting sqref="J57:K57">
    <cfRule type="cellIs" dxfId="303" priority="3" operator="notEqual">
      <formula>$J$75</formula>
    </cfRule>
  </conditionalFormatting>
  <conditionalFormatting sqref="L57:M57">
    <cfRule type="cellIs" dxfId="302" priority="2" operator="notEqual">
      <formula>$L$75</formula>
    </cfRule>
  </conditionalFormatting>
  <conditionalFormatting sqref="N57:O57">
    <cfRule type="cellIs" dxfId="301" priority="1" operator="notEqual">
      <formula>$N$75</formula>
    </cfRule>
  </conditionalFormatting>
  <dataValidations count="5">
    <dataValidation type="list" allowBlank="1" showErrorMessage="1" sqref="R46:R48 D13:D14 C30:D31">
      <formula1>#REF!</formula1>
      <formula2>0</formula2>
    </dataValidation>
    <dataValidation type="list" allowBlank="1" showErrorMessage="1" sqref="R49:R52 R38:R45 E42:O42 F55:O55 R33:R36">
      <formula1>#REF!</formula1>
      <formula2>0</formula2>
    </dataValidation>
    <dataValidation type="list" allowBlank="1" showErrorMessage="1" sqref="E33:E41">
      <formula1>$E$33:$E$41</formula1>
    </dataValidation>
    <dataValidation type="list" allowBlank="1" showInputMessage="1" showErrorMessage="1" sqref="E43:E49 E51:E52">
      <formula1>$U$13:$U$15</formula1>
    </dataValidation>
    <dataValidation type="list" allowBlank="1" showErrorMessage="1" sqref="E50">
      <formula1>$T$13:$T$16</formula1>
    </dataValidation>
  </dataValidations>
  <pageMargins left="0.78749999999999998" right="0.78749999999999998" top="1.05277777777778" bottom="1.05277777777778" header="0.78749999999999998" footer="0.78749999999999998"/>
  <pageSetup paperSize="9" scale="40" firstPageNumber="0" fitToHeight="0" orientation="landscape" horizontalDpi="300" verticalDpi="300" r:id="rId1"/>
  <headerFooter>
    <oddHeader>&amp;C&amp;"Times New Roman,Normalny"&amp;12&amp;A</oddHeader>
    <oddFooter>&amp;C&amp;"Times New Roman,Normalny"&amp;12Strona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80" zoomScaleNormal="80" workbookViewId="0">
      <pane ySplit="11" topLeftCell="A39" activePane="bottomLeft" state="frozen"/>
      <selection pane="bottomLeft" activeCell="T35" sqref="T35"/>
    </sheetView>
  </sheetViews>
  <sheetFormatPr defaultColWidth="14.44140625" defaultRowHeight="15" customHeight="1"/>
  <cols>
    <col min="1" max="1" width="15.77734375" customWidth="1"/>
    <col min="2" max="2" width="3.44140625" customWidth="1"/>
    <col min="3" max="3" width="31.5546875" customWidth="1"/>
    <col min="4" max="4" width="14.77734375" customWidth="1"/>
    <col min="5" max="5" width="11.77734375" customWidth="1"/>
    <col min="6" max="9" width="5.77734375" customWidth="1"/>
    <col min="10" max="10" width="5.44140625" customWidth="1"/>
    <col min="11" max="11" width="7.77734375" customWidth="1"/>
    <col min="12" max="13" width="5.77734375" customWidth="1"/>
    <col min="14" max="14" width="8" customWidth="1"/>
    <col min="15" max="15" width="5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723" t="s">
        <v>60</v>
      </c>
      <c r="C2" s="635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4.25" customHeight="1">
      <c r="B5" s="6" t="s">
        <v>17</v>
      </c>
      <c r="D5" s="15" t="str">
        <f>IF($C$30=0," ",$C$30)</f>
        <v>język obcy nowożytny</v>
      </c>
      <c r="H5" s="15" t="s">
        <v>36</v>
      </c>
      <c r="L5" s="17"/>
      <c r="M5" s="17"/>
      <c r="N5" s="17"/>
      <c r="Q5" s="5"/>
    </row>
    <row r="6" spans="1:25" ht="12.75" customHeight="1">
      <c r="B6" s="6" t="s">
        <v>22</v>
      </c>
      <c r="Q6" s="5"/>
    </row>
    <row r="7" spans="1:25" ht="12.75" customHeight="1">
      <c r="C7" s="27" t="s">
        <v>61</v>
      </c>
      <c r="D7" s="29" t="s">
        <v>62</v>
      </c>
      <c r="Q7" s="5"/>
    </row>
    <row r="8" spans="1:25" ht="12.75" customHeight="1">
      <c r="C8" s="27" t="s">
        <v>63</v>
      </c>
      <c r="D8" s="29" t="s">
        <v>64</v>
      </c>
      <c r="Q8" s="5"/>
    </row>
    <row r="9" spans="1:25" ht="12.75" customHeight="1">
      <c r="Q9" s="5"/>
    </row>
    <row r="10" spans="1:25" ht="16.5" customHeight="1">
      <c r="B10" s="722" t="s">
        <v>4</v>
      </c>
      <c r="C10" s="748" t="s">
        <v>5</v>
      </c>
      <c r="D10" s="56"/>
      <c r="E10" s="750"/>
      <c r="F10" s="658" t="s">
        <v>6</v>
      </c>
      <c r="G10" s="580"/>
      <c r="H10" s="580"/>
      <c r="I10" s="580"/>
      <c r="J10" s="580"/>
      <c r="K10" s="580"/>
      <c r="L10" s="580"/>
      <c r="M10" s="580"/>
      <c r="N10" s="580"/>
      <c r="O10" s="581"/>
      <c r="P10" s="752" t="s">
        <v>44</v>
      </c>
      <c r="Q10" s="7"/>
      <c r="X10" s="647" t="s">
        <v>7</v>
      </c>
      <c r="Y10" s="581"/>
    </row>
    <row r="11" spans="1:25" ht="38.25" customHeight="1">
      <c r="B11" s="619"/>
      <c r="C11" s="749"/>
      <c r="D11" s="57"/>
      <c r="E11" s="751"/>
      <c r="F11" s="658" t="s">
        <v>8</v>
      </c>
      <c r="G11" s="581"/>
      <c r="H11" s="658" t="s">
        <v>9</v>
      </c>
      <c r="I11" s="581"/>
      <c r="J11" s="658" t="s">
        <v>10</v>
      </c>
      <c r="K11" s="581"/>
      <c r="L11" s="658" t="s">
        <v>11</v>
      </c>
      <c r="M11" s="581"/>
      <c r="N11" s="651" t="s">
        <v>45</v>
      </c>
      <c r="O11" s="581"/>
      <c r="P11" s="619"/>
      <c r="Q11" s="7"/>
      <c r="S11" s="647" t="s">
        <v>46</v>
      </c>
      <c r="T11" s="580"/>
      <c r="U11" s="580"/>
      <c r="V11" s="581"/>
      <c r="X11" s="8" t="s">
        <v>47</v>
      </c>
      <c r="Y11" s="38" t="s">
        <v>48</v>
      </c>
    </row>
    <row r="12" spans="1:25" ht="15.75" customHeight="1">
      <c r="A12" s="9"/>
      <c r="B12" s="10">
        <v>1</v>
      </c>
      <c r="C12" s="58" t="s">
        <v>14</v>
      </c>
      <c r="D12" s="60"/>
      <c r="E12" s="70" t="str">
        <f>IF(C29="język obcy nowożytny","R","P")</f>
        <v>P</v>
      </c>
      <c r="F12" s="64">
        <v>3</v>
      </c>
      <c r="G12" s="64">
        <v>3</v>
      </c>
      <c r="H12" s="64">
        <v>3</v>
      </c>
      <c r="I12" s="64">
        <v>3</v>
      </c>
      <c r="J12" s="64">
        <v>3</v>
      </c>
      <c r="K12" s="64">
        <v>3</v>
      </c>
      <c r="L12" s="64">
        <v>3</v>
      </c>
      <c r="M12" s="64">
        <v>3</v>
      </c>
      <c r="N12" s="64">
        <v>4</v>
      </c>
      <c r="O12" s="64">
        <v>4</v>
      </c>
      <c r="P12" s="21">
        <f t="shared" ref="P12:P28" si="0">SUM(F12:O12)/2</f>
        <v>16</v>
      </c>
      <c r="Q12" s="23"/>
      <c r="S12" s="25"/>
      <c r="T12" s="25" t="s">
        <v>50</v>
      </c>
      <c r="U12" s="25" t="s">
        <v>51</v>
      </c>
      <c r="V12" s="25" t="s">
        <v>52</v>
      </c>
      <c r="X12" s="25"/>
      <c r="Y12" s="25"/>
    </row>
    <row r="13" spans="1:25" ht="14.25" customHeight="1">
      <c r="A13" s="9"/>
      <c r="B13" s="10">
        <v>2</v>
      </c>
      <c r="C13" s="58" t="s">
        <v>24</v>
      </c>
      <c r="D13" s="48" t="s">
        <v>53</v>
      </c>
      <c r="E13" s="70" t="str">
        <f>IF(C30="język obcy nowożytny","R","P")</f>
        <v>R</v>
      </c>
      <c r="F13" s="64">
        <v>2</v>
      </c>
      <c r="G13" s="64">
        <v>2</v>
      </c>
      <c r="H13" s="64">
        <v>2</v>
      </c>
      <c r="I13" s="64">
        <v>2</v>
      </c>
      <c r="J13" s="64">
        <v>2</v>
      </c>
      <c r="K13" s="64">
        <v>2</v>
      </c>
      <c r="L13" s="64">
        <v>3</v>
      </c>
      <c r="M13" s="64">
        <v>3</v>
      </c>
      <c r="N13" s="64">
        <v>3</v>
      </c>
      <c r="O13" s="64">
        <v>3</v>
      </c>
      <c r="P13" s="21">
        <f t="shared" si="0"/>
        <v>12</v>
      </c>
      <c r="Q13" s="618">
        <f>SUM(P13:P14)</f>
        <v>20</v>
      </c>
      <c r="S13" s="25" t="s">
        <v>55</v>
      </c>
      <c r="T13" s="51" t="s">
        <v>61</v>
      </c>
      <c r="U13" s="18">
        <v>650</v>
      </c>
      <c r="V13" s="18">
        <f>SUMIF($E$33:$E$41,$T13,$P$33:$P$41)+SUMIF($E$43:$E$51,$T13,$P$43:$P$51)*30</f>
        <v>549</v>
      </c>
      <c r="X13" s="25" t="s">
        <v>14</v>
      </c>
      <c r="Y13" s="25" t="s">
        <v>24</v>
      </c>
    </row>
    <row r="14" spans="1:25" ht="14.25" customHeight="1">
      <c r="A14" s="9"/>
      <c r="B14" s="10">
        <v>3</v>
      </c>
      <c r="C14" s="58" t="s">
        <v>56</v>
      </c>
      <c r="D14" s="48" t="s">
        <v>57</v>
      </c>
      <c r="E14" s="70" t="s">
        <v>49</v>
      </c>
      <c r="F14" s="64">
        <v>2</v>
      </c>
      <c r="G14" s="64">
        <v>2</v>
      </c>
      <c r="H14" s="64">
        <v>2</v>
      </c>
      <c r="I14" s="64">
        <v>2</v>
      </c>
      <c r="J14" s="64">
        <v>2</v>
      </c>
      <c r="K14" s="64">
        <v>2</v>
      </c>
      <c r="L14" s="64">
        <v>1</v>
      </c>
      <c r="M14" s="64">
        <v>1</v>
      </c>
      <c r="N14" s="64">
        <v>1</v>
      </c>
      <c r="O14" s="64">
        <v>1</v>
      </c>
      <c r="P14" s="21">
        <f t="shared" si="0"/>
        <v>8</v>
      </c>
      <c r="Q14" s="619"/>
      <c r="S14" s="25" t="s">
        <v>58</v>
      </c>
      <c r="T14" s="51" t="s">
        <v>63</v>
      </c>
      <c r="U14" s="18">
        <v>450</v>
      </c>
      <c r="V14" s="18" t="e">
        <f>SUMIF($E$33:$E$39,$T14,#REF!)+SUMIF($E$43:$E$51,$T14,#REF!)</f>
        <v>#REF!</v>
      </c>
      <c r="X14" s="25" t="s">
        <v>29</v>
      </c>
      <c r="Y14" s="25" t="s">
        <v>26</v>
      </c>
    </row>
    <row r="15" spans="1:25" ht="13.5" customHeight="1">
      <c r="A15" s="9"/>
      <c r="B15" s="10">
        <v>4</v>
      </c>
      <c r="C15" s="640" t="s">
        <v>291</v>
      </c>
      <c r="D15" s="580"/>
      <c r="E15" s="581"/>
      <c r="F15" s="64">
        <v>1</v>
      </c>
      <c r="G15" s="64">
        <v>1</v>
      </c>
      <c r="H15" s="64"/>
      <c r="I15" s="64"/>
      <c r="J15" s="64"/>
      <c r="K15" s="64"/>
      <c r="L15" s="64"/>
      <c r="M15" s="64"/>
      <c r="N15" s="64"/>
      <c r="O15" s="64"/>
      <c r="P15" s="21">
        <f t="shared" si="0"/>
        <v>1</v>
      </c>
      <c r="Q15" s="23"/>
      <c r="S15" s="552" t="s">
        <v>146</v>
      </c>
      <c r="T15" s="553" t="s">
        <v>328</v>
      </c>
      <c r="U15" s="552"/>
      <c r="X15" s="25" t="s">
        <v>30</v>
      </c>
      <c r="Y15" s="25" t="s">
        <v>31</v>
      </c>
    </row>
    <row r="16" spans="1:25" ht="14.4" customHeight="1">
      <c r="A16" s="9"/>
      <c r="B16" s="10">
        <v>5</v>
      </c>
      <c r="C16" s="58" t="s">
        <v>26</v>
      </c>
      <c r="D16" s="60"/>
      <c r="E16" s="70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1">
        <f t="shared" si="0"/>
        <v>7</v>
      </c>
      <c r="Q16" s="23"/>
      <c r="S16" s="53"/>
      <c r="T16" s="54"/>
      <c r="U16" s="23"/>
      <c r="V16" s="23"/>
      <c r="X16" s="25" t="s">
        <v>33</v>
      </c>
      <c r="Y16" s="25" t="s">
        <v>34</v>
      </c>
    </row>
    <row r="17" spans="1:25" ht="12.75" customHeight="1">
      <c r="A17" s="9"/>
      <c r="B17" s="10">
        <v>6</v>
      </c>
      <c r="C17" s="58" t="s">
        <v>294</v>
      </c>
      <c r="D17" s="74"/>
      <c r="E17" s="70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21">
        <f t="shared" si="0"/>
        <v>3</v>
      </c>
      <c r="Q17" s="23"/>
      <c r="X17" s="25" t="s">
        <v>35</v>
      </c>
      <c r="Y17" s="25" t="s">
        <v>36</v>
      </c>
    </row>
    <row r="18" spans="1:25" ht="12.75" customHeight="1">
      <c r="A18" s="9"/>
      <c r="B18" s="10">
        <v>7</v>
      </c>
      <c r="C18" s="734" t="s">
        <v>32</v>
      </c>
      <c r="D18" s="580"/>
      <c r="E18" s="581"/>
      <c r="F18" s="64"/>
      <c r="G18" s="64"/>
      <c r="H18" s="64">
        <v>1</v>
      </c>
      <c r="I18" s="64">
        <v>1</v>
      </c>
      <c r="J18" s="64">
        <v>1</v>
      </c>
      <c r="K18" s="64">
        <v>1</v>
      </c>
      <c r="L18" s="64"/>
      <c r="M18" s="64"/>
      <c r="N18" s="64"/>
      <c r="O18" s="64"/>
      <c r="P18" s="21">
        <f t="shared" si="0"/>
        <v>2</v>
      </c>
      <c r="Q18" s="23"/>
      <c r="X18" s="25" t="s">
        <v>37</v>
      </c>
      <c r="Y18" s="25" t="s">
        <v>38</v>
      </c>
    </row>
    <row r="19" spans="1:25" ht="12.75" customHeight="1">
      <c r="A19" s="9"/>
      <c r="B19" s="10">
        <v>8</v>
      </c>
      <c r="C19" s="58" t="s">
        <v>31</v>
      </c>
      <c r="D19" s="60"/>
      <c r="E19" s="70" t="str">
        <f t="shared" ref="E19:E24" si="1">IF(OR($C$30=C19,$C$31=C19),"R","P")</f>
        <v>P</v>
      </c>
      <c r="F19" s="18">
        <v>1</v>
      </c>
      <c r="G19" s="18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  <c r="M19" s="18">
        <v>1</v>
      </c>
      <c r="N19" s="64"/>
      <c r="O19" s="64"/>
      <c r="P19" s="21">
        <f t="shared" si="0"/>
        <v>4</v>
      </c>
      <c r="Q19" s="618">
        <f>SUM(P19:P22)</f>
        <v>16</v>
      </c>
      <c r="X19" s="25"/>
      <c r="Y19" s="25" t="s">
        <v>39</v>
      </c>
    </row>
    <row r="20" spans="1:25" ht="12.75" customHeight="1">
      <c r="A20" s="9"/>
      <c r="B20" s="10">
        <v>9</v>
      </c>
      <c r="C20" s="58" t="s">
        <v>34</v>
      </c>
      <c r="D20" s="60"/>
      <c r="E20" s="70" t="str">
        <f t="shared" si="1"/>
        <v>P</v>
      </c>
      <c r="F20" s="18">
        <v>1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1</v>
      </c>
      <c r="N20" s="64"/>
      <c r="O20" s="64"/>
      <c r="P20" s="21">
        <f t="shared" si="0"/>
        <v>4</v>
      </c>
      <c r="Q20" s="650"/>
      <c r="S20" t="s">
        <v>65</v>
      </c>
      <c r="X20" s="25"/>
      <c r="Y20" s="25" t="s">
        <v>40</v>
      </c>
    </row>
    <row r="21" spans="1:25" ht="12.75" customHeight="1">
      <c r="A21" s="9"/>
      <c r="B21" s="10">
        <v>10</v>
      </c>
      <c r="C21" s="58" t="s">
        <v>36</v>
      </c>
      <c r="D21" s="60"/>
      <c r="E21" s="70" t="str">
        <f t="shared" si="1"/>
        <v>R</v>
      </c>
      <c r="F21" s="18">
        <v>1</v>
      </c>
      <c r="G21" s="18">
        <v>1</v>
      </c>
      <c r="H21" s="18">
        <v>1</v>
      </c>
      <c r="I21" s="18">
        <v>1</v>
      </c>
      <c r="J21" s="18">
        <v>1</v>
      </c>
      <c r="K21" s="18">
        <v>1</v>
      </c>
      <c r="L21" s="18">
        <v>1</v>
      </c>
      <c r="M21" s="18">
        <v>1</v>
      </c>
      <c r="N21" s="64"/>
      <c r="O21" s="64"/>
      <c r="P21" s="21">
        <f t="shared" si="0"/>
        <v>4</v>
      </c>
      <c r="Q21" s="650"/>
      <c r="T21" s="15" t="s">
        <v>66</v>
      </c>
      <c r="U21" s="53" t="s">
        <v>67</v>
      </c>
      <c r="X21" s="5"/>
      <c r="Y21" s="5"/>
    </row>
    <row r="22" spans="1:25" ht="12.75" customHeight="1">
      <c r="A22" s="9"/>
      <c r="B22" s="10">
        <v>11</v>
      </c>
      <c r="C22" s="58" t="s">
        <v>38</v>
      </c>
      <c r="D22" s="60"/>
      <c r="E22" s="70" t="str">
        <f t="shared" si="1"/>
        <v>P</v>
      </c>
      <c r="F22" s="18">
        <v>1</v>
      </c>
      <c r="G22" s="18">
        <v>1</v>
      </c>
      <c r="H22" s="18">
        <v>1</v>
      </c>
      <c r="I22" s="18">
        <v>1</v>
      </c>
      <c r="J22" s="18">
        <v>1</v>
      </c>
      <c r="K22" s="18">
        <v>1</v>
      </c>
      <c r="L22" s="18">
        <v>1</v>
      </c>
      <c r="M22" s="18">
        <v>1</v>
      </c>
      <c r="N22" s="64"/>
      <c r="O22" s="64"/>
      <c r="P22" s="21">
        <f t="shared" si="0"/>
        <v>4</v>
      </c>
      <c r="Q22" s="619"/>
      <c r="T22" s="15" t="s">
        <v>53</v>
      </c>
      <c r="U22" s="53" t="s">
        <v>68</v>
      </c>
      <c r="X22" s="5"/>
      <c r="Y22" s="5"/>
    </row>
    <row r="23" spans="1:25" ht="12.75" customHeight="1">
      <c r="A23" s="9"/>
      <c r="B23" s="10">
        <v>12</v>
      </c>
      <c r="C23" s="58" t="s">
        <v>39</v>
      </c>
      <c r="D23" s="74"/>
      <c r="E23" s="70" t="str">
        <f t="shared" si="1"/>
        <v>P</v>
      </c>
      <c r="F23" s="64">
        <v>2</v>
      </c>
      <c r="G23" s="64">
        <v>2</v>
      </c>
      <c r="H23" s="64">
        <v>2</v>
      </c>
      <c r="I23" s="64">
        <v>2</v>
      </c>
      <c r="J23" s="64">
        <v>3</v>
      </c>
      <c r="K23" s="64">
        <v>3</v>
      </c>
      <c r="L23" s="64">
        <v>3</v>
      </c>
      <c r="M23" s="64">
        <v>3</v>
      </c>
      <c r="N23" s="64">
        <v>4</v>
      </c>
      <c r="O23" s="64">
        <v>4</v>
      </c>
      <c r="P23" s="21">
        <f t="shared" si="0"/>
        <v>14</v>
      </c>
      <c r="Q23" s="23"/>
      <c r="T23" s="15" t="s">
        <v>69</v>
      </c>
      <c r="U23" s="53" t="s">
        <v>70</v>
      </c>
    </row>
    <row r="24" spans="1:25" ht="12.75" customHeight="1">
      <c r="A24" s="9"/>
      <c r="B24" s="10">
        <v>13</v>
      </c>
      <c r="C24" s="734" t="s">
        <v>40</v>
      </c>
      <c r="D24" s="580"/>
      <c r="E24" s="70" t="str">
        <f t="shared" si="1"/>
        <v>P</v>
      </c>
      <c r="F24" s="64">
        <v>1</v>
      </c>
      <c r="G24" s="64">
        <v>1</v>
      </c>
      <c r="H24" s="64">
        <v>1</v>
      </c>
      <c r="I24" s="64">
        <v>1</v>
      </c>
      <c r="J24" s="64">
        <v>1</v>
      </c>
      <c r="K24" s="64">
        <v>1</v>
      </c>
      <c r="L24" s="64"/>
      <c r="M24" s="64"/>
      <c r="N24" s="64"/>
      <c r="O24" s="64"/>
      <c r="P24" s="21">
        <f t="shared" si="0"/>
        <v>3</v>
      </c>
      <c r="Q24" s="23"/>
      <c r="T24" s="15" t="s">
        <v>57</v>
      </c>
      <c r="U24" s="53" t="s">
        <v>71</v>
      </c>
    </row>
    <row r="25" spans="1:25" ht="12.75" customHeight="1">
      <c r="A25" s="9"/>
      <c r="B25" s="10">
        <v>14</v>
      </c>
      <c r="C25" s="58" t="s">
        <v>72</v>
      </c>
      <c r="D25" s="74"/>
      <c r="E25" s="70"/>
      <c r="F25" s="64">
        <v>3</v>
      </c>
      <c r="G25" s="64">
        <v>3</v>
      </c>
      <c r="H25" s="64">
        <v>3</v>
      </c>
      <c r="I25" s="64">
        <v>3</v>
      </c>
      <c r="J25" s="64">
        <v>3</v>
      </c>
      <c r="K25" s="64">
        <v>3</v>
      </c>
      <c r="L25" s="64">
        <v>3</v>
      </c>
      <c r="M25" s="64">
        <v>3</v>
      </c>
      <c r="N25" s="64">
        <v>3</v>
      </c>
      <c r="O25" s="64">
        <v>3</v>
      </c>
      <c r="P25" s="21">
        <f t="shared" si="0"/>
        <v>15</v>
      </c>
      <c r="Q25" s="23"/>
    </row>
    <row r="26" spans="1:25" ht="12.75" customHeight="1">
      <c r="A26" s="9"/>
      <c r="B26" s="10">
        <v>15</v>
      </c>
      <c r="C26" s="58" t="s">
        <v>73</v>
      </c>
      <c r="D26" s="74"/>
      <c r="E26" s="70"/>
      <c r="F26" s="64">
        <v>1</v>
      </c>
      <c r="G26" s="64">
        <v>1</v>
      </c>
      <c r="H26" s="64"/>
      <c r="I26" s="64"/>
      <c r="J26" s="64"/>
      <c r="K26" s="64"/>
      <c r="L26" s="64"/>
      <c r="M26" s="64"/>
      <c r="N26" s="64"/>
      <c r="O26" s="64"/>
      <c r="P26" s="21">
        <f t="shared" si="0"/>
        <v>1</v>
      </c>
      <c r="Q26" s="23"/>
    </row>
    <row r="27" spans="1:25" ht="12.75" customHeight="1">
      <c r="A27" s="9"/>
      <c r="B27" s="10">
        <v>16</v>
      </c>
      <c r="C27" s="58" t="s">
        <v>74</v>
      </c>
      <c r="D27" s="74"/>
      <c r="E27" s="70"/>
      <c r="F27" s="64">
        <v>1</v>
      </c>
      <c r="G27" s="64">
        <v>1</v>
      </c>
      <c r="H27" s="64">
        <v>1</v>
      </c>
      <c r="I27" s="64">
        <v>1</v>
      </c>
      <c r="J27" s="64">
        <v>1</v>
      </c>
      <c r="K27" s="64">
        <v>1</v>
      </c>
      <c r="L27" s="64">
        <v>1</v>
      </c>
      <c r="M27" s="64">
        <v>1</v>
      </c>
      <c r="N27" s="64">
        <v>1</v>
      </c>
      <c r="O27" s="64">
        <v>1</v>
      </c>
      <c r="P27" s="21">
        <f t="shared" si="0"/>
        <v>5</v>
      </c>
      <c r="Q27" s="23"/>
    </row>
    <row r="28" spans="1:25" ht="27" customHeight="1">
      <c r="B28" s="731" t="s">
        <v>75</v>
      </c>
      <c r="C28" s="732"/>
      <c r="D28" s="732"/>
      <c r="E28" s="733"/>
      <c r="F28" s="78">
        <f t="shared" ref="F28:O28" si="2">SUM(F12:F27)</f>
        <v>23</v>
      </c>
      <c r="G28" s="78">
        <f t="shared" si="2"/>
        <v>23</v>
      </c>
      <c r="H28" s="78">
        <f t="shared" si="2"/>
        <v>22</v>
      </c>
      <c r="I28" s="78">
        <f t="shared" si="2"/>
        <v>22</v>
      </c>
      <c r="J28" s="78">
        <f t="shared" si="2"/>
        <v>22</v>
      </c>
      <c r="K28" s="78">
        <f t="shared" si="2"/>
        <v>22</v>
      </c>
      <c r="L28" s="78">
        <f t="shared" si="2"/>
        <v>19</v>
      </c>
      <c r="M28" s="78">
        <f t="shared" si="2"/>
        <v>19</v>
      </c>
      <c r="N28" s="78">
        <f t="shared" si="2"/>
        <v>18</v>
      </c>
      <c r="O28" s="78">
        <f t="shared" si="2"/>
        <v>16</v>
      </c>
      <c r="P28" s="78">
        <f t="shared" si="0"/>
        <v>103</v>
      </c>
      <c r="Q28" s="23"/>
      <c r="S28" s="15"/>
      <c r="T28" s="61"/>
      <c r="X28" s="61"/>
    </row>
    <row r="29" spans="1:25" ht="12.75" customHeight="1">
      <c r="B29" s="729" t="s">
        <v>76</v>
      </c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730"/>
      <c r="Q29" s="23"/>
      <c r="S29" s="15"/>
      <c r="X29" s="61"/>
    </row>
    <row r="30" spans="1:25" ht="12.75" customHeight="1">
      <c r="B30" s="67">
        <v>1</v>
      </c>
      <c r="C30" s="49" t="s">
        <v>24</v>
      </c>
      <c r="D30" s="83" t="s">
        <v>53</v>
      </c>
      <c r="E30" s="18"/>
      <c r="F30" s="200"/>
      <c r="G30" s="200"/>
      <c r="H30" s="200"/>
      <c r="I30" s="200"/>
      <c r="J30" s="200">
        <v>1</v>
      </c>
      <c r="K30" s="200">
        <v>1</v>
      </c>
      <c r="L30" s="200">
        <v>1</v>
      </c>
      <c r="M30" s="200">
        <v>1</v>
      </c>
      <c r="N30" s="200"/>
      <c r="O30" s="200"/>
      <c r="P30" s="47">
        <f t="shared" ref="P30:P43" si="3">SUM(F30:O30)/2</f>
        <v>2</v>
      </c>
      <c r="Q30" s="23"/>
      <c r="U30" s="61"/>
      <c r="V30" s="61"/>
      <c r="W30" s="61"/>
      <c r="X30" s="61"/>
    </row>
    <row r="31" spans="1:25" ht="12" customHeight="1">
      <c r="B31" s="85">
        <v>2</v>
      </c>
      <c r="C31" s="49" t="s">
        <v>36</v>
      </c>
      <c r="D31" s="49"/>
      <c r="E31" s="18"/>
      <c r="F31" s="200">
        <v>1</v>
      </c>
      <c r="G31" s="200">
        <v>1</v>
      </c>
      <c r="H31" s="200">
        <v>1</v>
      </c>
      <c r="I31" s="200">
        <v>1</v>
      </c>
      <c r="J31" s="200">
        <v>1</v>
      </c>
      <c r="K31" s="200">
        <v>1</v>
      </c>
      <c r="L31" s="200">
        <v>1</v>
      </c>
      <c r="M31" s="200">
        <v>1</v>
      </c>
      <c r="N31" s="200">
        <v>2</v>
      </c>
      <c r="O31" s="200">
        <v>2</v>
      </c>
      <c r="P31" s="47">
        <f t="shared" si="3"/>
        <v>6</v>
      </c>
      <c r="Q31" s="23"/>
      <c r="U31" s="61"/>
      <c r="V31" s="61"/>
      <c r="W31" s="61"/>
      <c r="X31" s="61"/>
    </row>
    <row r="32" spans="1:25" ht="12.75" customHeight="1">
      <c r="B32" s="653" t="s">
        <v>82</v>
      </c>
      <c r="C32" s="580"/>
      <c r="D32" s="580"/>
      <c r="E32" s="581"/>
      <c r="F32" s="87">
        <f t="shared" ref="F32:O32" si="4">SUM(F30:F31)</f>
        <v>1</v>
      </c>
      <c r="G32" s="87">
        <f t="shared" si="4"/>
        <v>1</v>
      </c>
      <c r="H32" s="87">
        <f t="shared" si="4"/>
        <v>1</v>
      </c>
      <c r="I32" s="87">
        <f t="shared" si="4"/>
        <v>1</v>
      </c>
      <c r="J32" s="87">
        <f t="shared" si="4"/>
        <v>2</v>
      </c>
      <c r="K32" s="87">
        <f t="shared" si="4"/>
        <v>2</v>
      </c>
      <c r="L32" s="87">
        <f t="shared" si="4"/>
        <v>2</v>
      </c>
      <c r="M32" s="87">
        <f t="shared" si="4"/>
        <v>2</v>
      </c>
      <c r="N32" s="87">
        <f t="shared" si="4"/>
        <v>2</v>
      </c>
      <c r="O32" s="87">
        <f t="shared" si="4"/>
        <v>2</v>
      </c>
      <c r="P32" s="90">
        <f t="shared" si="3"/>
        <v>8</v>
      </c>
      <c r="Q32" s="23"/>
      <c r="S32" s="15"/>
      <c r="T32" s="61"/>
      <c r="U32" s="61"/>
      <c r="V32" s="61"/>
      <c r="W32" s="61"/>
      <c r="X32" s="61"/>
    </row>
    <row r="33" spans="1:26" ht="12.75" customHeight="1">
      <c r="A33" s="404">
        <f t="shared" ref="A33:A51" si="5">LEN(C33)</f>
        <v>19</v>
      </c>
      <c r="B33" s="618">
        <v>17</v>
      </c>
      <c r="C33" s="726" t="s">
        <v>83</v>
      </c>
      <c r="D33" s="727"/>
      <c r="E33" s="91" t="s">
        <v>61</v>
      </c>
      <c r="F33" s="93"/>
      <c r="G33" s="93"/>
      <c r="H33" s="93"/>
      <c r="I33" s="93"/>
      <c r="J33" s="93">
        <v>1</v>
      </c>
      <c r="K33" s="93">
        <v>1</v>
      </c>
      <c r="L33" s="93"/>
      <c r="M33" s="93"/>
      <c r="N33" s="93"/>
      <c r="O33" s="93"/>
      <c r="P33" s="95">
        <f t="shared" si="3"/>
        <v>1</v>
      </c>
      <c r="Q33" s="23"/>
    </row>
    <row r="34" spans="1:26" ht="12.75" customHeight="1">
      <c r="A34" s="404">
        <f t="shared" si="5"/>
        <v>0</v>
      </c>
      <c r="B34" s="619"/>
      <c r="C34" s="725"/>
      <c r="D34" s="728"/>
      <c r="E34" s="91" t="s">
        <v>63</v>
      </c>
      <c r="F34" s="93"/>
      <c r="G34" s="93"/>
      <c r="H34" s="93"/>
      <c r="I34" s="93"/>
      <c r="J34" s="93"/>
      <c r="K34" s="93"/>
      <c r="L34" s="93">
        <v>1</v>
      </c>
      <c r="M34" s="93">
        <v>1</v>
      </c>
      <c r="N34" s="93"/>
      <c r="O34" s="93"/>
      <c r="P34" s="95">
        <f t="shared" si="3"/>
        <v>1</v>
      </c>
      <c r="Q34" s="2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2.75" customHeight="1">
      <c r="A35" s="404">
        <f t="shared" si="5"/>
        <v>45</v>
      </c>
      <c r="B35" s="52">
        <v>18</v>
      </c>
      <c r="C35" s="721" t="s">
        <v>338</v>
      </c>
      <c r="D35" s="581"/>
      <c r="E35" s="77" t="s">
        <v>61</v>
      </c>
      <c r="F35" s="98">
        <v>1</v>
      </c>
      <c r="G35" s="98">
        <v>1</v>
      </c>
      <c r="H35" s="98">
        <v>1</v>
      </c>
      <c r="I35" s="98">
        <v>1</v>
      </c>
      <c r="J35" s="98"/>
      <c r="K35" s="98"/>
      <c r="L35" s="98"/>
      <c r="M35" s="98"/>
      <c r="N35" s="98"/>
      <c r="O35" s="98"/>
      <c r="P35" s="95">
        <f t="shared" si="3"/>
        <v>2</v>
      </c>
      <c r="Q35" s="23"/>
      <c r="S35" s="54"/>
      <c r="T35" s="99"/>
    </row>
    <row r="36" spans="1:26" ht="12.75" customHeight="1">
      <c r="A36" s="404">
        <f t="shared" si="5"/>
        <v>32</v>
      </c>
      <c r="B36" s="52">
        <v>19</v>
      </c>
      <c r="C36" s="721" t="s">
        <v>101</v>
      </c>
      <c r="D36" s="581"/>
      <c r="E36" s="77" t="s">
        <v>61</v>
      </c>
      <c r="F36" s="98">
        <v>2</v>
      </c>
      <c r="G36" s="98">
        <v>2</v>
      </c>
      <c r="H36" s="98">
        <v>2</v>
      </c>
      <c r="I36" s="98">
        <v>2</v>
      </c>
      <c r="J36" s="98">
        <v>1</v>
      </c>
      <c r="K36" s="98">
        <v>1</v>
      </c>
      <c r="L36" s="98"/>
      <c r="M36" s="98"/>
      <c r="N36" s="98"/>
      <c r="O36" s="98"/>
      <c r="P36" s="95">
        <f t="shared" si="3"/>
        <v>5</v>
      </c>
      <c r="Q36" s="23"/>
    </row>
    <row r="37" spans="1:26" ht="12.75" customHeight="1">
      <c r="A37" s="404">
        <f t="shared" si="5"/>
        <v>28</v>
      </c>
      <c r="B37" s="52">
        <v>20</v>
      </c>
      <c r="C37" s="721" t="s">
        <v>102</v>
      </c>
      <c r="D37" s="581"/>
      <c r="E37" s="77" t="s">
        <v>63</v>
      </c>
      <c r="F37" s="98">
        <v>2</v>
      </c>
      <c r="G37" s="98">
        <v>2</v>
      </c>
      <c r="H37" s="98">
        <v>1</v>
      </c>
      <c r="I37" s="98">
        <v>1</v>
      </c>
      <c r="J37" s="98">
        <v>1</v>
      </c>
      <c r="K37" s="98">
        <v>1</v>
      </c>
      <c r="L37" s="98">
        <v>2</v>
      </c>
      <c r="M37" s="98">
        <v>2</v>
      </c>
      <c r="N37" s="98">
        <v>1</v>
      </c>
      <c r="O37" s="98"/>
      <c r="P37" s="95">
        <f t="shared" si="3"/>
        <v>6.5</v>
      </c>
      <c r="Q37" s="23"/>
    </row>
    <row r="38" spans="1:26" ht="12.75" customHeight="1">
      <c r="A38" s="404">
        <f t="shared" si="5"/>
        <v>12</v>
      </c>
      <c r="B38" s="52">
        <v>21</v>
      </c>
      <c r="C38" s="721" t="s">
        <v>105</v>
      </c>
      <c r="D38" s="581"/>
      <c r="E38" s="77" t="s">
        <v>63</v>
      </c>
      <c r="F38" s="98">
        <v>2</v>
      </c>
      <c r="G38" s="98">
        <v>2</v>
      </c>
      <c r="H38" s="98">
        <v>2</v>
      </c>
      <c r="I38" s="98">
        <v>2</v>
      </c>
      <c r="J38" s="98">
        <v>1</v>
      </c>
      <c r="K38" s="98">
        <v>1</v>
      </c>
      <c r="L38" s="98">
        <v>2</v>
      </c>
      <c r="M38" s="98">
        <v>2</v>
      </c>
      <c r="N38" s="98">
        <v>1</v>
      </c>
      <c r="O38" s="98"/>
      <c r="P38" s="95">
        <f t="shared" si="3"/>
        <v>7.5</v>
      </c>
      <c r="Q38" s="23"/>
    </row>
    <row r="39" spans="1:26" ht="12.75" customHeight="1">
      <c r="A39" s="404">
        <f t="shared" si="5"/>
        <v>28</v>
      </c>
      <c r="B39" s="724">
        <v>22</v>
      </c>
      <c r="C39" s="737" t="s">
        <v>109</v>
      </c>
      <c r="D39" s="738"/>
      <c r="E39" s="104" t="s">
        <v>61</v>
      </c>
      <c r="F39" s="98"/>
      <c r="G39" s="98"/>
      <c r="H39" s="98"/>
      <c r="I39" s="98"/>
      <c r="J39" s="98">
        <v>1</v>
      </c>
      <c r="K39" s="98">
        <v>1</v>
      </c>
      <c r="L39" s="98"/>
      <c r="M39" s="98"/>
      <c r="N39" s="98"/>
      <c r="O39" s="98"/>
      <c r="P39" s="95">
        <f t="shared" si="3"/>
        <v>1</v>
      </c>
      <c r="Q39" s="23"/>
    </row>
    <row r="40" spans="1:26" ht="12.75" customHeight="1">
      <c r="A40" s="404">
        <f t="shared" si="5"/>
        <v>0</v>
      </c>
      <c r="B40" s="725"/>
      <c r="C40" s="739"/>
      <c r="D40" s="635"/>
      <c r="E40" s="77" t="s">
        <v>63</v>
      </c>
      <c r="F40" s="105"/>
      <c r="G40" s="98"/>
      <c r="H40" s="98"/>
      <c r="I40" s="98"/>
      <c r="J40" s="98"/>
      <c r="K40" s="98"/>
      <c r="L40" s="98">
        <v>1</v>
      </c>
      <c r="M40" s="98">
        <v>1</v>
      </c>
      <c r="N40" s="98"/>
      <c r="O40" s="98"/>
      <c r="P40" s="95">
        <f t="shared" si="3"/>
        <v>1</v>
      </c>
      <c r="Q40" s="23"/>
    </row>
    <row r="41" spans="1:26" ht="12.75" customHeight="1">
      <c r="A41" s="404">
        <f t="shared" si="5"/>
        <v>17</v>
      </c>
      <c r="B41" s="52">
        <v>23</v>
      </c>
      <c r="C41" s="721" t="s">
        <v>111</v>
      </c>
      <c r="D41" s="581"/>
      <c r="E41" s="77" t="s">
        <v>63</v>
      </c>
      <c r="F41" s="105"/>
      <c r="G41" s="98"/>
      <c r="H41" s="98"/>
      <c r="I41" s="98"/>
      <c r="J41" s="98"/>
      <c r="K41" s="98"/>
      <c r="L41" s="98">
        <v>2</v>
      </c>
      <c r="M41" s="98">
        <v>2</v>
      </c>
      <c r="N41" s="98">
        <v>2</v>
      </c>
      <c r="O41" s="98"/>
      <c r="P41" s="95">
        <f t="shared" si="3"/>
        <v>3</v>
      </c>
      <c r="Q41" s="23"/>
    </row>
    <row r="42" spans="1:26" ht="12.75" customHeight="1">
      <c r="A42" s="404"/>
      <c r="B42" s="718" t="s">
        <v>91</v>
      </c>
      <c r="C42" s="719"/>
      <c r="D42" s="719"/>
      <c r="E42" s="720"/>
      <c r="F42" s="107">
        <f t="shared" ref="F42:O42" si="6">SUM(F33:F41)</f>
        <v>7</v>
      </c>
      <c r="G42" s="107">
        <f t="shared" si="6"/>
        <v>7</v>
      </c>
      <c r="H42" s="107">
        <f t="shared" si="6"/>
        <v>6</v>
      </c>
      <c r="I42" s="107">
        <f t="shared" si="6"/>
        <v>6</v>
      </c>
      <c r="J42" s="107">
        <f t="shared" si="6"/>
        <v>5</v>
      </c>
      <c r="K42" s="107">
        <f t="shared" si="6"/>
        <v>5</v>
      </c>
      <c r="L42" s="107">
        <f t="shared" si="6"/>
        <v>8</v>
      </c>
      <c r="M42" s="107">
        <f t="shared" si="6"/>
        <v>8</v>
      </c>
      <c r="N42" s="107">
        <f t="shared" si="6"/>
        <v>4</v>
      </c>
      <c r="O42" s="107">
        <f t="shared" si="6"/>
        <v>0</v>
      </c>
      <c r="P42" s="107">
        <f t="shared" si="3"/>
        <v>28</v>
      </c>
      <c r="Q42" s="23"/>
    </row>
    <row r="43" spans="1:26" ht="12.75" customHeight="1">
      <c r="A43" s="404">
        <f t="shared" si="5"/>
        <v>33</v>
      </c>
      <c r="B43" s="18">
        <v>24</v>
      </c>
      <c r="C43" s="721" t="s">
        <v>113</v>
      </c>
      <c r="D43" s="581"/>
      <c r="E43" s="77" t="s">
        <v>61</v>
      </c>
      <c r="F43" s="108">
        <v>3</v>
      </c>
      <c r="G43" s="108">
        <v>3</v>
      </c>
      <c r="H43" s="108">
        <v>3</v>
      </c>
      <c r="I43" s="108">
        <v>3</v>
      </c>
      <c r="J43" s="108">
        <v>2</v>
      </c>
      <c r="K43" s="108">
        <v>2</v>
      </c>
      <c r="L43" s="108"/>
      <c r="M43" s="108"/>
      <c r="N43" s="108"/>
      <c r="O43" s="108"/>
      <c r="P43" s="95">
        <f t="shared" si="3"/>
        <v>8</v>
      </c>
      <c r="Q43" s="23"/>
    </row>
    <row r="44" spans="1:26" ht="12.75" customHeight="1">
      <c r="A44" s="404">
        <f t="shared" si="5"/>
        <v>37</v>
      </c>
      <c r="B44" s="618">
        <v>25</v>
      </c>
      <c r="C44" s="741" t="s">
        <v>289</v>
      </c>
      <c r="D44" s="742"/>
      <c r="E44" s="111" t="s">
        <v>61</v>
      </c>
      <c r="F44" s="55">
        <v>1</v>
      </c>
      <c r="G44" s="98">
        <v>1</v>
      </c>
      <c r="H44" s="98">
        <v>3</v>
      </c>
      <c r="I44" s="98">
        <v>3</v>
      </c>
      <c r="J44" s="98">
        <v>3</v>
      </c>
      <c r="K44" s="98">
        <v>3</v>
      </c>
      <c r="L44" s="98"/>
      <c r="M44" s="98"/>
      <c r="N44" s="98"/>
      <c r="O44" s="112"/>
      <c r="P44" s="716">
        <f>SUM(F44:O45)/2</f>
        <v>10</v>
      </c>
      <c r="Q44" s="23"/>
    </row>
    <row r="45" spans="1:26" ht="12.75" customHeight="1">
      <c r="A45" s="404">
        <f t="shared" si="5"/>
        <v>0</v>
      </c>
      <c r="B45" s="619"/>
      <c r="C45" s="743"/>
      <c r="D45" s="744"/>
      <c r="E45" s="111" t="s">
        <v>63</v>
      </c>
      <c r="F45" s="55"/>
      <c r="G45" s="113"/>
      <c r="H45" s="55"/>
      <c r="I45" s="55"/>
      <c r="J45" s="55"/>
      <c r="K45" s="55"/>
      <c r="L45" s="55">
        <v>2</v>
      </c>
      <c r="M45" s="55">
        <v>2</v>
      </c>
      <c r="N45" s="55">
        <v>2</v>
      </c>
      <c r="O45" s="25"/>
      <c r="P45" s="717"/>
      <c r="Q45" s="23"/>
    </row>
    <row r="46" spans="1:26" ht="12.75" customHeight="1">
      <c r="A46" s="404">
        <f t="shared" si="5"/>
        <v>22</v>
      </c>
      <c r="B46" s="18">
        <v>26</v>
      </c>
      <c r="C46" s="721" t="s">
        <v>115</v>
      </c>
      <c r="D46" s="581"/>
      <c r="E46" s="77" t="s">
        <v>63</v>
      </c>
      <c r="F46" s="114"/>
      <c r="G46" s="114"/>
      <c r="H46" s="114">
        <v>1</v>
      </c>
      <c r="I46" s="114">
        <v>1</v>
      </c>
      <c r="J46" s="114">
        <v>2</v>
      </c>
      <c r="K46" s="114">
        <v>2</v>
      </c>
      <c r="L46" s="114">
        <v>3</v>
      </c>
      <c r="M46" s="114">
        <v>3</v>
      </c>
      <c r="N46" s="114">
        <v>1</v>
      </c>
      <c r="O46" s="114"/>
      <c r="P46" s="95">
        <f t="shared" ref="P46:P53" si="7">SUM(F46:O46)/2</f>
        <v>6.5</v>
      </c>
      <c r="Q46" s="23"/>
    </row>
    <row r="47" spans="1:26" s="523" customFormat="1" ht="12.75" customHeight="1">
      <c r="A47" s="404"/>
      <c r="B47" s="528">
        <v>27</v>
      </c>
      <c r="C47" s="593" t="s">
        <v>324</v>
      </c>
      <c r="D47" s="594"/>
      <c r="E47" s="530" t="s">
        <v>328</v>
      </c>
      <c r="F47" s="114"/>
      <c r="G47" s="114"/>
      <c r="H47" s="114"/>
      <c r="I47" s="114"/>
      <c r="J47" s="114"/>
      <c r="K47" s="114"/>
      <c r="L47" s="114"/>
      <c r="M47" s="114"/>
      <c r="N47" s="114"/>
      <c r="O47" s="532">
        <v>3</v>
      </c>
      <c r="P47" s="95">
        <f t="shared" si="7"/>
        <v>1.5</v>
      </c>
      <c r="Q47" s="23"/>
    </row>
    <row r="48" spans="1:26" ht="12.75" customHeight="1">
      <c r="A48" s="404">
        <f t="shared" si="5"/>
        <v>48</v>
      </c>
      <c r="B48" s="50">
        <v>28</v>
      </c>
      <c r="C48" s="740" t="s">
        <v>326</v>
      </c>
      <c r="D48" s="595"/>
      <c r="E48" s="530" t="s">
        <v>328</v>
      </c>
      <c r="F48" s="98"/>
      <c r="G48" s="98"/>
      <c r="H48" s="98"/>
      <c r="I48" s="98"/>
      <c r="J48" s="98"/>
      <c r="K48" s="98"/>
      <c r="L48" s="98"/>
      <c r="M48" s="98"/>
      <c r="N48" s="98"/>
      <c r="O48" s="89">
        <v>3</v>
      </c>
      <c r="P48" s="95">
        <f t="shared" si="7"/>
        <v>1.5</v>
      </c>
      <c r="Q48" s="23"/>
    </row>
    <row r="49" spans="1:25" s="546" customFormat="1" ht="12.75" customHeight="1">
      <c r="A49" s="404"/>
      <c r="B49" s="551">
        <v>29</v>
      </c>
      <c r="C49" s="602" t="s">
        <v>332</v>
      </c>
      <c r="D49" s="595"/>
      <c r="E49" s="77" t="s">
        <v>328</v>
      </c>
      <c r="F49" s="98"/>
      <c r="G49" s="98"/>
      <c r="H49" s="98"/>
      <c r="I49" s="98"/>
      <c r="J49" s="98"/>
      <c r="K49" s="98"/>
      <c r="L49" s="98"/>
      <c r="M49" s="98"/>
      <c r="N49" s="98"/>
      <c r="O49" s="89">
        <v>1</v>
      </c>
      <c r="P49" s="95">
        <f t="shared" si="7"/>
        <v>0.5</v>
      </c>
      <c r="Q49" s="23"/>
    </row>
    <row r="50" spans="1:25" ht="12.75" customHeight="1">
      <c r="A50" s="404">
        <f t="shared" si="5"/>
        <v>17</v>
      </c>
      <c r="B50" s="618">
        <v>30</v>
      </c>
      <c r="C50" s="737" t="s">
        <v>97</v>
      </c>
      <c r="D50" s="727"/>
      <c r="E50" s="115" t="s">
        <v>61</v>
      </c>
      <c r="F50" s="116"/>
      <c r="G50" s="116"/>
      <c r="H50" s="116"/>
      <c r="I50" s="116"/>
      <c r="J50" s="116"/>
      <c r="K50" s="116" t="s">
        <v>98</v>
      </c>
      <c r="L50" s="116"/>
      <c r="M50" s="116"/>
      <c r="N50" s="116"/>
      <c r="O50" s="116"/>
      <c r="P50" s="95">
        <f t="shared" si="7"/>
        <v>0</v>
      </c>
      <c r="Q50" s="23"/>
    </row>
    <row r="51" spans="1:25" ht="12.75" customHeight="1">
      <c r="A51" s="404">
        <f t="shared" si="5"/>
        <v>0</v>
      </c>
      <c r="B51" s="619"/>
      <c r="C51" s="725"/>
      <c r="D51" s="728"/>
      <c r="E51" s="115" t="s">
        <v>63</v>
      </c>
      <c r="F51" s="116"/>
      <c r="G51" s="116"/>
      <c r="H51" s="116"/>
      <c r="I51" s="116"/>
      <c r="J51" s="116"/>
      <c r="K51" s="116"/>
      <c r="L51" s="116"/>
      <c r="M51" s="116" t="s">
        <v>98</v>
      </c>
      <c r="N51" s="116"/>
      <c r="O51" s="116"/>
      <c r="P51" s="95">
        <f t="shared" si="7"/>
        <v>0</v>
      </c>
      <c r="Q51" s="23"/>
    </row>
    <row r="52" spans="1:25" ht="12.75" customHeight="1">
      <c r="B52" s="117" t="s">
        <v>99</v>
      </c>
      <c r="C52" s="119"/>
      <c r="D52" s="121"/>
      <c r="E52" s="121"/>
      <c r="F52" s="122">
        <f t="shared" ref="F52:O52" si="8">SUM(F43:F51)</f>
        <v>4</v>
      </c>
      <c r="G52" s="122">
        <f t="shared" si="8"/>
        <v>4</v>
      </c>
      <c r="H52" s="122">
        <f t="shared" si="8"/>
        <v>7</v>
      </c>
      <c r="I52" s="122">
        <f t="shared" si="8"/>
        <v>7</v>
      </c>
      <c r="J52" s="122">
        <f t="shared" si="8"/>
        <v>7</v>
      </c>
      <c r="K52" s="122">
        <f t="shared" si="8"/>
        <v>7</v>
      </c>
      <c r="L52" s="122">
        <f t="shared" si="8"/>
        <v>5</v>
      </c>
      <c r="M52" s="122">
        <f t="shared" si="8"/>
        <v>5</v>
      </c>
      <c r="N52" s="122">
        <f t="shared" si="8"/>
        <v>3</v>
      </c>
      <c r="O52" s="122">
        <f t="shared" si="8"/>
        <v>7</v>
      </c>
      <c r="P52" s="107">
        <f t="shared" si="7"/>
        <v>28</v>
      </c>
      <c r="Q52" s="23"/>
    </row>
    <row r="53" spans="1:25" ht="12.75" customHeight="1">
      <c r="B53" s="123" t="s">
        <v>106</v>
      </c>
      <c r="C53" s="125"/>
      <c r="D53" s="127"/>
      <c r="E53" s="128"/>
      <c r="F53" s="131">
        <f t="shared" ref="F53:O53" si="9">SUM(F52,F42)</f>
        <v>11</v>
      </c>
      <c r="G53" s="131">
        <f t="shared" si="9"/>
        <v>11</v>
      </c>
      <c r="H53" s="131">
        <f t="shared" si="9"/>
        <v>13</v>
      </c>
      <c r="I53" s="131">
        <f t="shared" si="9"/>
        <v>13</v>
      </c>
      <c r="J53" s="131">
        <f t="shared" si="9"/>
        <v>12</v>
      </c>
      <c r="K53" s="131">
        <f t="shared" si="9"/>
        <v>12</v>
      </c>
      <c r="L53" s="131">
        <f t="shared" si="9"/>
        <v>13</v>
      </c>
      <c r="M53" s="131">
        <f t="shared" si="9"/>
        <v>13</v>
      </c>
      <c r="N53" s="131">
        <f t="shared" si="9"/>
        <v>7</v>
      </c>
      <c r="O53" s="131">
        <f t="shared" si="9"/>
        <v>7</v>
      </c>
      <c r="P53" s="132">
        <f t="shared" si="7"/>
        <v>56</v>
      </c>
      <c r="Q53" s="23"/>
    </row>
    <row r="54" spans="1:25" ht="12.75" customHeight="1">
      <c r="B54" s="735" t="s">
        <v>112</v>
      </c>
      <c r="C54" s="580"/>
      <c r="D54" s="580"/>
      <c r="E54" s="581"/>
      <c r="F54" s="106">
        <v>11</v>
      </c>
      <c r="G54" s="106">
        <v>11</v>
      </c>
      <c r="H54" s="106">
        <v>13</v>
      </c>
      <c r="I54" s="106">
        <v>13</v>
      </c>
      <c r="J54" s="106">
        <v>12</v>
      </c>
      <c r="K54" s="106">
        <v>12</v>
      </c>
      <c r="L54" s="106">
        <v>13</v>
      </c>
      <c r="M54" s="106">
        <v>13</v>
      </c>
      <c r="N54" s="131">
        <v>7</v>
      </c>
      <c r="O54" s="131">
        <v>7</v>
      </c>
      <c r="P54" s="132">
        <f>SUM(F54:M54)/2+N54</f>
        <v>56</v>
      </c>
      <c r="Q54" s="23"/>
      <c r="S54" t="s">
        <v>110</v>
      </c>
    </row>
    <row r="55" spans="1:25" ht="12.75" customHeight="1">
      <c r="B55" s="736" t="s">
        <v>114</v>
      </c>
      <c r="C55" s="580"/>
      <c r="D55" s="580"/>
      <c r="E55" s="581"/>
      <c r="F55" s="136"/>
      <c r="G55" s="8"/>
      <c r="H55" s="8"/>
      <c r="I55" s="8"/>
      <c r="J55" s="8"/>
      <c r="K55" s="8" t="s">
        <v>61</v>
      </c>
      <c r="L55" s="8"/>
      <c r="M55" s="8"/>
      <c r="N55" s="8" t="s">
        <v>63</v>
      </c>
      <c r="O55" s="8"/>
      <c r="P55" s="18">
        <f>COUNTA(F55:O55)</f>
        <v>2</v>
      </c>
      <c r="Q55" s="23"/>
    </row>
    <row r="56" spans="1:25" ht="28.5" customHeight="1">
      <c r="A56" s="5"/>
      <c r="B56" s="745" t="s">
        <v>59</v>
      </c>
      <c r="C56" s="580"/>
      <c r="D56" s="580"/>
      <c r="E56" s="581"/>
      <c r="F56" s="141">
        <f>F28+F53+F32</f>
        <v>35</v>
      </c>
      <c r="G56" s="141">
        <f t="shared" ref="G56:O56" si="10">G28+G53+G32</f>
        <v>35</v>
      </c>
      <c r="H56" s="141">
        <f t="shared" si="10"/>
        <v>36</v>
      </c>
      <c r="I56" s="141">
        <f t="shared" si="10"/>
        <v>36</v>
      </c>
      <c r="J56" s="141">
        <f t="shared" si="10"/>
        <v>36</v>
      </c>
      <c r="K56" s="141">
        <f t="shared" si="10"/>
        <v>36</v>
      </c>
      <c r="L56" s="141">
        <f t="shared" si="10"/>
        <v>34</v>
      </c>
      <c r="M56" s="141">
        <f t="shared" si="10"/>
        <v>34</v>
      </c>
      <c r="N56" s="141">
        <f t="shared" si="10"/>
        <v>27</v>
      </c>
      <c r="O56" s="141">
        <f t="shared" si="10"/>
        <v>25</v>
      </c>
      <c r="P56" s="39">
        <f>SUM(F56:O56)/2</f>
        <v>167</v>
      </c>
      <c r="Q56" s="23"/>
      <c r="R56" s="5"/>
      <c r="S56" s="5"/>
      <c r="T56" s="5"/>
      <c r="U56" s="5"/>
      <c r="V56" s="5"/>
      <c r="W56" s="5"/>
      <c r="X56" s="5"/>
      <c r="Y56" s="5"/>
    </row>
    <row r="57" spans="1:25" ht="25.5" customHeight="1">
      <c r="B57" s="746"/>
      <c r="C57" s="600" t="s">
        <v>286</v>
      </c>
      <c r="D57" s="615" t="s">
        <v>116</v>
      </c>
      <c r="E57" s="626"/>
      <c r="F57" s="145">
        <v>1</v>
      </c>
      <c r="G57" s="145">
        <v>1</v>
      </c>
      <c r="H57" s="145">
        <v>1</v>
      </c>
      <c r="I57" s="145">
        <v>1</v>
      </c>
      <c r="J57" s="145"/>
      <c r="K57" s="145"/>
      <c r="L57" s="145"/>
      <c r="M57" s="145"/>
      <c r="N57" s="145">
        <v>2</v>
      </c>
      <c r="O57" s="145">
        <v>2</v>
      </c>
      <c r="P57" s="609">
        <f>SUM(F57:O58)/2</f>
        <v>4</v>
      </c>
      <c r="Q57" s="23"/>
    </row>
    <row r="58" spans="1:25" s="511" customFormat="1" ht="14.25" customHeight="1">
      <c r="B58" s="601"/>
      <c r="C58" s="601"/>
      <c r="D58" s="615" t="s">
        <v>36</v>
      </c>
      <c r="E58" s="626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601"/>
      <c r="Q58" s="23"/>
    </row>
    <row r="59" spans="1:25" ht="12.75" customHeight="1">
      <c r="B59" s="25">
        <v>1</v>
      </c>
      <c r="C59" s="747" t="s">
        <v>117</v>
      </c>
      <c r="D59" s="580"/>
      <c r="E59" s="581"/>
      <c r="F59" s="146">
        <v>2</v>
      </c>
      <c r="G59" s="146">
        <v>2</v>
      </c>
      <c r="H59" s="146">
        <v>2</v>
      </c>
      <c r="I59" s="146">
        <v>2</v>
      </c>
      <c r="J59" s="146">
        <v>2</v>
      </c>
      <c r="K59" s="146">
        <v>2</v>
      </c>
      <c r="L59" s="124">
        <v>1</v>
      </c>
      <c r="M59" s="124">
        <v>1</v>
      </c>
      <c r="N59" s="124">
        <v>1</v>
      </c>
      <c r="O59" s="124">
        <v>1</v>
      </c>
      <c r="P59" s="147" t="s">
        <v>138</v>
      </c>
      <c r="Q59" s="5"/>
    </row>
    <row r="60" spans="1:25" ht="12.75" customHeight="1">
      <c r="B60" s="25">
        <v>2</v>
      </c>
      <c r="C60" s="714" t="s">
        <v>119</v>
      </c>
      <c r="D60" s="580"/>
      <c r="E60" s="581"/>
      <c r="F60" s="146">
        <v>0.5</v>
      </c>
      <c r="G60" s="146"/>
      <c r="H60" s="146">
        <v>0.5</v>
      </c>
      <c r="I60" s="146"/>
      <c r="J60" s="146">
        <v>0.5</v>
      </c>
      <c r="K60" s="146"/>
      <c r="L60" s="146"/>
      <c r="M60" s="149"/>
      <c r="N60" s="149"/>
      <c r="O60" s="149"/>
      <c r="P60" s="147" t="s">
        <v>138</v>
      </c>
      <c r="Q60" s="5"/>
    </row>
    <row r="61" spans="1:25" ht="12.75" customHeight="1">
      <c r="B61" s="25">
        <v>3</v>
      </c>
      <c r="C61" s="714" t="s">
        <v>120</v>
      </c>
      <c r="D61" s="580"/>
      <c r="E61" s="581"/>
      <c r="F61" s="146"/>
      <c r="G61" s="146"/>
      <c r="H61" s="146"/>
      <c r="I61" s="146"/>
      <c r="J61" s="146"/>
      <c r="K61" s="146"/>
      <c r="L61" s="146"/>
      <c r="M61" s="149"/>
      <c r="N61" s="149"/>
      <c r="O61" s="149"/>
      <c r="P61" s="147" t="s">
        <v>138</v>
      </c>
      <c r="Q61" s="5"/>
    </row>
    <row r="62" spans="1:25" ht="12.75" customHeight="1">
      <c r="B62" s="25">
        <v>4</v>
      </c>
      <c r="C62" s="714" t="s">
        <v>121</v>
      </c>
      <c r="D62" s="580"/>
      <c r="E62" s="581"/>
      <c r="F62" s="146"/>
      <c r="G62" s="146"/>
      <c r="H62" s="146"/>
      <c r="I62" s="146"/>
      <c r="J62" s="146"/>
      <c r="K62" s="146"/>
      <c r="L62" s="146"/>
      <c r="M62" s="149"/>
      <c r="N62" s="149"/>
      <c r="O62" s="149"/>
      <c r="P62" s="147" t="s">
        <v>138</v>
      </c>
      <c r="Q62" s="5"/>
    </row>
    <row r="63" spans="1:25" ht="12.75" customHeight="1">
      <c r="B63" s="25">
        <v>5</v>
      </c>
      <c r="C63" s="714" t="s">
        <v>122</v>
      </c>
      <c r="D63" s="580"/>
      <c r="E63" s="581"/>
      <c r="F63" s="146"/>
      <c r="G63" s="146"/>
      <c r="H63" s="146"/>
      <c r="I63" s="146"/>
      <c r="J63" s="146"/>
      <c r="K63" s="146"/>
      <c r="L63" s="146"/>
      <c r="M63" s="149"/>
      <c r="N63" s="149"/>
      <c r="O63" s="149"/>
      <c r="P63" s="147" t="s">
        <v>138</v>
      </c>
      <c r="Q63" s="5"/>
    </row>
    <row r="64" spans="1:25" ht="12.75" customHeight="1">
      <c r="B64" s="25">
        <v>6</v>
      </c>
      <c r="C64" s="714" t="s">
        <v>123</v>
      </c>
      <c r="D64" s="580"/>
      <c r="E64" s="581"/>
      <c r="F64" s="146"/>
      <c r="G64" s="146"/>
      <c r="H64" s="146"/>
      <c r="I64" s="146"/>
      <c r="J64" s="146"/>
      <c r="K64" s="146"/>
      <c r="L64" s="146"/>
      <c r="M64" s="149"/>
      <c r="N64" s="149"/>
      <c r="O64" s="149"/>
      <c r="P64" s="147" t="s">
        <v>138</v>
      </c>
      <c r="Q64" s="5"/>
    </row>
    <row r="65" spans="1:25" ht="12.75" customHeight="1">
      <c r="B65" s="25">
        <v>7</v>
      </c>
      <c r="C65" s="714" t="s">
        <v>124</v>
      </c>
      <c r="D65" s="580"/>
      <c r="E65" s="581"/>
      <c r="F65" s="146"/>
      <c r="G65" s="146"/>
      <c r="H65" s="146"/>
      <c r="I65" s="146"/>
      <c r="J65" s="146"/>
      <c r="K65" s="146"/>
      <c r="L65" s="146"/>
      <c r="M65" s="149"/>
      <c r="N65" s="149"/>
      <c r="O65" s="149"/>
      <c r="P65" s="147" t="s">
        <v>138</v>
      </c>
      <c r="Q65" s="5"/>
    </row>
    <row r="66" spans="1:25" ht="12.75" customHeight="1">
      <c r="B66" s="25">
        <v>8</v>
      </c>
      <c r="C66" s="714" t="s">
        <v>125</v>
      </c>
      <c r="D66" s="580"/>
      <c r="E66" s="581"/>
      <c r="F66" s="146"/>
      <c r="G66" s="146"/>
      <c r="H66" s="146"/>
      <c r="I66" s="146"/>
      <c r="J66" s="146"/>
      <c r="K66" s="146"/>
      <c r="L66" s="146"/>
      <c r="M66" s="149"/>
      <c r="N66" s="149"/>
      <c r="O66" s="149"/>
      <c r="P66" s="147" t="s">
        <v>138</v>
      </c>
      <c r="Q66" s="5"/>
    </row>
    <row r="67" spans="1:25" ht="12.75" customHeight="1">
      <c r="B67" s="25">
        <v>9</v>
      </c>
      <c r="C67" s="714" t="s">
        <v>126</v>
      </c>
      <c r="D67" s="580"/>
      <c r="E67" s="581"/>
      <c r="F67" s="146" t="s">
        <v>127</v>
      </c>
      <c r="G67" s="146"/>
      <c r="H67" s="146"/>
      <c r="I67" s="146"/>
      <c r="J67" s="146"/>
      <c r="K67" s="146"/>
      <c r="L67" s="146"/>
      <c r="M67" s="149"/>
      <c r="N67" s="149"/>
      <c r="O67" s="149" t="s">
        <v>127</v>
      </c>
      <c r="P67" s="147" t="s">
        <v>138</v>
      </c>
      <c r="Q67" s="5"/>
    </row>
    <row r="68" spans="1:25" ht="12.75" customHeight="1">
      <c r="B68" s="25">
        <v>10</v>
      </c>
      <c r="C68" s="714" t="s">
        <v>129</v>
      </c>
      <c r="D68" s="580"/>
      <c r="E68" s="581"/>
      <c r="F68" s="146"/>
      <c r="G68" s="146"/>
      <c r="H68" s="146"/>
      <c r="I68" s="146"/>
      <c r="J68" s="146"/>
      <c r="K68" s="146"/>
      <c r="L68" s="146"/>
      <c r="M68" s="149"/>
      <c r="N68" s="149"/>
      <c r="O68" s="149"/>
      <c r="P68" s="147" t="s">
        <v>138</v>
      </c>
      <c r="Q68" s="5"/>
    </row>
    <row r="69" spans="1:25" ht="12.75" customHeight="1">
      <c r="A69" s="42"/>
      <c r="B69" s="715" t="s">
        <v>130</v>
      </c>
      <c r="C69" s="580"/>
      <c r="D69" s="580"/>
      <c r="E69" s="581"/>
      <c r="F69" s="141">
        <f t="shared" ref="F69:O69" si="11">SUM(F57:F68)</f>
        <v>3.5</v>
      </c>
      <c r="G69" s="141">
        <f t="shared" si="11"/>
        <v>3</v>
      </c>
      <c r="H69" s="141">
        <f t="shared" si="11"/>
        <v>3.5</v>
      </c>
      <c r="I69" s="141">
        <f t="shared" si="11"/>
        <v>3</v>
      </c>
      <c r="J69" s="141">
        <f t="shared" si="11"/>
        <v>2.5</v>
      </c>
      <c r="K69" s="141">
        <f t="shared" si="11"/>
        <v>2</v>
      </c>
      <c r="L69" s="141">
        <f t="shared" si="11"/>
        <v>1</v>
      </c>
      <c r="M69" s="141">
        <f t="shared" si="11"/>
        <v>1</v>
      </c>
      <c r="N69" s="141">
        <f t="shared" si="11"/>
        <v>3</v>
      </c>
      <c r="O69" s="141">
        <f t="shared" si="11"/>
        <v>3</v>
      </c>
      <c r="P69" s="142">
        <f>SUM(F69:O69)</f>
        <v>25.5</v>
      </c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2.75" customHeight="1">
      <c r="A70" s="42"/>
      <c r="B70" s="66"/>
      <c r="C70" s="634" t="s">
        <v>211</v>
      </c>
      <c r="D70" s="635"/>
      <c r="E70" s="68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2.75" customHeight="1">
      <c r="A71" s="42"/>
      <c r="B71" s="66"/>
      <c r="C71" s="42" t="s">
        <v>77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2.75" customHeight="1">
      <c r="C72" t="s">
        <v>135</v>
      </c>
      <c r="Q72" s="5"/>
    </row>
    <row r="73" spans="1:25" ht="12.75" customHeight="1">
      <c r="F73" s="647" t="s">
        <v>78</v>
      </c>
      <c r="G73" s="580"/>
      <c r="H73" s="580"/>
      <c r="I73" s="580"/>
      <c r="J73" s="580"/>
      <c r="K73" s="580"/>
      <c r="L73" s="580"/>
      <c r="M73" s="580"/>
      <c r="N73" s="580"/>
      <c r="O73" s="581"/>
      <c r="Q73" s="5"/>
    </row>
    <row r="74" spans="1:25" ht="12.75" customHeight="1">
      <c r="E74" s="5"/>
      <c r="F74" s="713">
        <v>35</v>
      </c>
      <c r="G74" s="581"/>
      <c r="H74" s="713">
        <v>36</v>
      </c>
      <c r="I74" s="581"/>
      <c r="J74" s="713">
        <v>36</v>
      </c>
      <c r="K74" s="581"/>
      <c r="L74" s="713">
        <v>34</v>
      </c>
      <c r="M74" s="581"/>
      <c r="N74" s="713">
        <v>26</v>
      </c>
      <c r="O74" s="581"/>
      <c r="Q74" s="5"/>
    </row>
    <row r="75" spans="1:25" ht="12.75" customHeight="1">
      <c r="E75" s="5"/>
      <c r="F75" s="23"/>
      <c r="G75" s="23"/>
      <c r="H75" s="23"/>
      <c r="I75" s="23"/>
      <c r="J75" s="23"/>
      <c r="K75" s="23"/>
      <c r="L75" s="23"/>
      <c r="M75" s="23"/>
      <c r="N75" s="23"/>
      <c r="O75" s="23"/>
      <c r="Q75" s="5"/>
    </row>
    <row r="76" spans="1:25" ht="12.75" customHeight="1">
      <c r="C76" s="15"/>
      <c r="D76" s="15"/>
      <c r="E76" s="5"/>
      <c r="Q76" s="5"/>
    </row>
    <row r="77" spans="1:25" ht="12.75" customHeight="1">
      <c r="C77" s="5"/>
      <c r="D77" s="5"/>
      <c r="E77" s="5"/>
      <c r="Q77" s="5"/>
    </row>
    <row r="78" spans="1:25" ht="12.75" customHeight="1">
      <c r="C78" s="5"/>
      <c r="D78" s="5"/>
      <c r="E78" s="5"/>
      <c r="Q78" s="5"/>
    </row>
    <row r="79" spans="1:25" ht="12.75" customHeight="1">
      <c r="C79" s="5"/>
      <c r="D79" s="5"/>
      <c r="E79" s="5"/>
      <c r="Q79" s="5"/>
    </row>
    <row r="80" spans="1:25" ht="12.75" customHeight="1">
      <c r="C80" s="5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Q84" s="5"/>
    </row>
    <row r="85" spans="3:17" ht="12.75" customHeight="1">
      <c r="C85" s="5"/>
      <c r="D85" s="5"/>
      <c r="Q85" s="5"/>
    </row>
    <row r="86" spans="3:17" ht="12.75" customHeight="1">
      <c r="C86" s="5"/>
      <c r="D86" s="5"/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2.75" customHeight="1">
      <c r="Q274" s="5"/>
    </row>
    <row r="275" spans="17:17" ht="15.75" customHeight="1"/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7">
    <mergeCell ref="X10:Y10"/>
    <mergeCell ref="S11:V11"/>
    <mergeCell ref="N11:O11"/>
    <mergeCell ref="P10:P11"/>
    <mergeCell ref="L11:M11"/>
    <mergeCell ref="Q19:Q22"/>
    <mergeCell ref="Q13:Q14"/>
    <mergeCell ref="C10:C11"/>
    <mergeCell ref="F11:G11"/>
    <mergeCell ref="E10:E11"/>
    <mergeCell ref="H11:I11"/>
    <mergeCell ref="J11:K11"/>
    <mergeCell ref="F10:O10"/>
    <mergeCell ref="C15:E15"/>
    <mergeCell ref="C18:E18"/>
    <mergeCell ref="C62:E62"/>
    <mergeCell ref="C63:E63"/>
    <mergeCell ref="C64:E64"/>
    <mergeCell ref="B56:E56"/>
    <mergeCell ref="B57:B58"/>
    <mergeCell ref="C57:C58"/>
    <mergeCell ref="D57:E57"/>
    <mergeCell ref="C59:E59"/>
    <mergeCell ref="B54:E54"/>
    <mergeCell ref="B55:E55"/>
    <mergeCell ref="C50:D51"/>
    <mergeCell ref="B50:B51"/>
    <mergeCell ref="C39:D40"/>
    <mergeCell ref="C48:D48"/>
    <mergeCell ref="C46:D46"/>
    <mergeCell ref="C44:D45"/>
    <mergeCell ref="C43:D43"/>
    <mergeCell ref="B44:B45"/>
    <mergeCell ref="C47:D47"/>
    <mergeCell ref="C49:D49"/>
    <mergeCell ref="B2:C2"/>
    <mergeCell ref="B39:B40"/>
    <mergeCell ref="C36:D36"/>
    <mergeCell ref="C33:D34"/>
    <mergeCell ref="B32:E32"/>
    <mergeCell ref="B29:P29"/>
    <mergeCell ref="C35:D35"/>
    <mergeCell ref="B28:E28"/>
    <mergeCell ref="C24:D24"/>
    <mergeCell ref="P44:P45"/>
    <mergeCell ref="B33:B34"/>
    <mergeCell ref="B42:E42"/>
    <mergeCell ref="C41:D41"/>
    <mergeCell ref="B10:B11"/>
    <mergeCell ref="C37:D37"/>
    <mergeCell ref="C38:D38"/>
    <mergeCell ref="P57:P58"/>
    <mergeCell ref="D58:E58"/>
    <mergeCell ref="F74:G74"/>
    <mergeCell ref="H74:I74"/>
    <mergeCell ref="J74:K74"/>
    <mergeCell ref="L74:M74"/>
    <mergeCell ref="N74:O74"/>
    <mergeCell ref="C67:E67"/>
    <mergeCell ref="F73:O73"/>
    <mergeCell ref="C60:E60"/>
    <mergeCell ref="C68:E68"/>
    <mergeCell ref="B69:E69"/>
    <mergeCell ref="C70:D70"/>
    <mergeCell ref="C66:E66"/>
    <mergeCell ref="C65:E65"/>
    <mergeCell ref="C61:E61"/>
  </mergeCells>
  <conditionalFormatting sqref="E76 C78:D78">
    <cfRule type="cellIs" dxfId="300" priority="6" operator="greaterThan">
      <formula>0</formula>
    </cfRule>
  </conditionalFormatting>
  <conditionalFormatting sqref="V13">
    <cfRule type="cellIs" dxfId="299" priority="7" operator="lessThan">
      <formula>$U$13</formula>
    </cfRule>
  </conditionalFormatting>
  <conditionalFormatting sqref="V14">
    <cfRule type="cellIs" dxfId="298" priority="8" operator="lessThan">
      <formula>$U$14</formula>
    </cfRule>
  </conditionalFormatting>
  <conditionalFormatting sqref="V16">
    <cfRule type="cellIs" dxfId="297" priority="9" operator="lessThan">
      <formula>$U$16</formula>
    </cfRule>
  </conditionalFormatting>
  <conditionalFormatting sqref="F52:O52">
    <cfRule type="cellIs" dxfId="296" priority="10" operator="lessThan">
      <formula>$F$42/2</formula>
    </cfRule>
  </conditionalFormatting>
  <conditionalFormatting sqref="P55">
    <cfRule type="cellIs" dxfId="295" priority="11" operator="lessThan">
      <formula>#REF!</formula>
    </cfRule>
  </conditionalFormatting>
  <conditionalFormatting sqref="P55">
    <cfRule type="cellIs" dxfId="294" priority="12" operator="greaterThan">
      <formula>#REF!</formula>
    </cfRule>
  </conditionalFormatting>
  <conditionalFormatting sqref="H74">
    <cfRule type="cellIs" dxfId="293" priority="17" operator="greaterThan">
      <formula>$H$74</formula>
    </cfRule>
  </conditionalFormatting>
  <conditionalFormatting sqref="N54:O54">
    <cfRule type="cellIs" dxfId="292" priority="34" operator="lessThan">
      <formula>#REF!</formula>
    </cfRule>
  </conditionalFormatting>
  <conditionalFormatting sqref="N54:O54">
    <cfRule type="cellIs" dxfId="291" priority="35" operator="greaterThan">
      <formula>#REF!</formula>
    </cfRule>
  </conditionalFormatting>
  <conditionalFormatting sqref="H53">
    <cfRule type="cellIs" dxfId="290" priority="36" operator="lessThan">
      <formula>$H$54</formula>
    </cfRule>
  </conditionalFormatting>
  <conditionalFormatting sqref="H53">
    <cfRule type="cellIs" dxfId="289" priority="37" operator="greaterThan">
      <formula>$H$54</formula>
    </cfRule>
  </conditionalFormatting>
  <conditionalFormatting sqref="I53">
    <cfRule type="cellIs" dxfId="288" priority="38" operator="lessThan">
      <formula>$I$54</formula>
    </cfRule>
  </conditionalFormatting>
  <conditionalFormatting sqref="I53">
    <cfRule type="cellIs" dxfId="287" priority="39" operator="greaterThan">
      <formula>$I$54</formula>
    </cfRule>
  </conditionalFormatting>
  <conditionalFormatting sqref="J53">
    <cfRule type="cellIs" dxfId="286" priority="40" operator="lessThan">
      <formula>$J$54</formula>
    </cfRule>
  </conditionalFormatting>
  <conditionalFormatting sqref="J53">
    <cfRule type="cellIs" dxfId="285" priority="41" operator="greaterThan">
      <formula>$J$54</formula>
    </cfRule>
  </conditionalFormatting>
  <conditionalFormatting sqref="K53">
    <cfRule type="cellIs" dxfId="284" priority="42" operator="lessThan">
      <formula>$K$54</formula>
    </cfRule>
  </conditionalFormatting>
  <conditionalFormatting sqref="K53">
    <cfRule type="cellIs" dxfId="283" priority="43" operator="greaterThan">
      <formula>$K$54</formula>
    </cfRule>
  </conditionalFormatting>
  <conditionalFormatting sqref="L53">
    <cfRule type="cellIs" dxfId="282" priority="44" operator="lessThan">
      <formula>$L$54</formula>
    </cfRule>
  </conditionalFormatting>
  <conditionalFormatting sqref="L53">
    <cfRule type="cellIs" dxfId="281" priority="45" operator="greaterThan">
      <formula>$L$54</formula>
    </cfRule>
  </conditionalFormatting>
  <conditionalFormatting sqref="M53">
    <cfRule type="cellIs" dxfId="280" priority="46" operator="lessThan">
      <formula>$M$54</formula>
    </cfRule>
  </conditionalFormatting>
  <conditionalFormatting sqref="M53">
    <cfRule type="cellIs" dxfId="279" priority="47" operator="greaterThan">
      <formula>$M$54</formula>
    </cfRule>
  </conditionalFormatting>
  <conditionalFormatting sqref="N53">
    <cfRule type="cellIs" dxfId="278" priority="48" operator="lessThan">
      <formula>$N$54</formula>
    </cfRule>
  </conditionalFormatting>
  <conditionalFormatting sqref="N53">
    <cfRule type="cellIs" dxfId="277" priority="49" operator="greaterThan">
      <formula>$N$54</formula>
    </cfRule>
  </conditionalFormatting>
  <conditionalFormatting sqref="O53">
    <cfRule type="cellIs" dxfId="276" priority="50" operator="lessThan">
      <formula>$O$54</formula>
    </cfRule>
  </conditionalFormatting>
  <conditionalFormatting sqref="O53">
    <cfRule type="cellIs" dxfId="275" priority="51" operator="greaterThan">
      <formula>$O$54</formula>
    </cfRule>
  </conditionalFormatting>
  <conditionalFormatting sqref="F56:G56">
    <cfRule type="cellIs" dxfId="274" priority="5" operator="notEqual">
      <formula>$F$74</formula>
    </cfRule>
  </conditionalFormatting>
  <conditionalFormatting sqref="H56:I56">
    <cfRule type="cellIs" dxfId="273" priority="4" operator="notEqual">
      <formula>$H$74</formula>
    </cfRule>
  </conditionalFormatting>
  <conditionalFormatting sqref="J56:K56">
    <cfRule type="cellIs" dxfId="272" priority="3" operator="notEqual">
      <formula>$J$74</formula>
    </cfRule>
  </conditionalFormatting>
  <conditionalFormatting sqref="L56:M56">
    <cfRule type="cellIs" dxfId="271" priority="2" operator="notEqual">
      <formula>$L$74</formula>
    </cfRule>
  </conditionalFormatting>
  <conditionalFormatting sqref="N56:O56">
    <cfRule type="cellIs" dxfId="270" priority="1" operator="notEqual">
      <formula>$N$74</formula>
    </cfRule>
  </conditionalFormatting>
  <dataValidations count="5">
    <dataValidation type="list" allowBlank="1" showErrorMessage="1" sqref="D13:D14">
      <formula1>$T$21:$T$24</formula1>
    </dataValidation>
    <dataValidation type="list" allowBlank="1" showErrorMessage="1" sqref="E33:E41 F55:O55 E43:E51">
      <formula1>$T$13:$T$16</formula1>
    </dataValidation>
    <dataValidation type="list" allowBlank="1" showErrorMessage="1" sqref="D30">
      <formula1>$T$21:$T$23</formula1>
    </dataValidation>
    <dataValidation type="list" allowBlank="1" showErrorMessage="1" sqref="D31">
      <formula1>$Y$13:$Y$16</formula1>
    </dataValidation>
    <dataValidation type="list" allowBlank="1" showErrorMessage="1" sqref="C30:C31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zoomScale="70" zoomScaleNormal="70" workbookViewId="0">
      <pane ySplit="11" topLeftCell="A12" activePane="bottomLeft" state="frozen"/>
      <selection pane="bottomLeft" activeCell="C48" sqref="C48:D49"/>
    </sheetView>
  </sheetViews>
  <sheetFormatPr defaultColWidth="14.44140625" defaultRowHeight="15" customHeight="1"/>
  <cols>
    <col min="1" max="1" width="21.44140625" customWidth="1"/>
    <col min="2" max="2" width="3.44140625" customWidth="1"/>
    <col min="3" max="3" width="31.5546875" customWidth="1"/>
    <col min="4" max="4" width="10.77734375" customWidth="1"/>
    <col min="5" max="5" width="12.21875" customWidth="1"/>
    <col min="6" max="9" width="5.77734375" customWidth="1"/>
    <col min="10" max="10" width="5.44140625" customWidth="1"/>
    <col min="11" max="11" width="5.21875" customWidth="1"/>
    <col min="12" max="13" width="5.77734375" customWidth="1"/>
    <col min="14" max="14" width="7.21875" customWidth="1"/>
    <col min="15" max="15" width="5.77734375" customWidth="1"/>
    <col min="16" max="16" width="21.21875" customWidth="1"/>
    <col min="17" max="17" width="8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11" t="s">
        <v>100</v>
      </c>
      <c r="C2" s="11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2.75" customHeight="1">
      <c r="B5" s="6" t="s">
        <v>17</v>
      </c>
      <c r="D5" s="15" t="str">
        <f>IF($C$30=0," ",$C$30)</f>
        <v>język obcy nowożytny</v>
      </c>
      <c r="H5" s="15" t="str">
        <f>IF(C31=0," ",C31)</f>
        <v>matematyka</v>
      </c>
      <c r="L5" s="17"/>
      <c r="M5" s="17"/>
      <c r="N5" s="17"/>
      <c r="Q5" s="5"/>
    </row>
    <row r="6" spans="1:25" ht="12.75" customHeight="1">
      <c r="B6" s="6" t="s">
        <v>22</v>
      </c>
      <c r="D6" s="15"/>
      <c r="H6" s="15"/>
      <c r="L6" s="17"/>
      <c r="M6" s="17"/>
      <c r="N6" s="17"/>
      <c r="Q6" s="5"/>
    </row>
    <row r="7" spans="1:25" ht="12.75" customHeight="1">
      <c r="B7" s="6"/>
      <c r="C7" s="27" t="s">
        <v>103</v>
      </c>
      <c r="D7" s="100" t="s">
        <v>104</v>
      </c>
      <c r="H7" s="15"/>
      <c r="L7" s="17"/>
      <c r="M7" s="17"/>
      <c r="N7" s="17"/>
      <c r="Q7" s="5"/>
    </row>
    <row r="8" spans="1:25" ht="12.75" customHeight="1">
      <c r="B8" s="6"/>
      <c r="C8" s="27" t="s">
        <v>107</v>
      </c>
      <c r="D8" s="100" t="s">
        <v>108</v>
      </c>
      <c r="H8" s="15"/>
      <c r="L8" s="17"/>
      <c r="M8" s="17"/>
      <c r="N8" s="17"/>
      <c r="Q8" s="5"/>
    </row>
    <row r="9" spans="1:25" ht="12.75" customHeight="1">
      <c r="Q9" s="5"/>
    </row>
    <row r="10" spans="1:25" ht="24.75" customHeight="1">
      <c r="B10" s="722" t="s">
        <v>4</v>
      </c>
      <c r="C10" s="748" t="s">
        <v>5</v>
      </c>
      <c r="D10" s="56"/>
      <c r="E10" s="750"/>
      <c r="F10" s="658" t="s">
        <v>6</v>
      </c>
      <c r="G10" s="580"/>
      <c r="H10" s="580"/>
      <c r="I10" s="580"/>
      <c r="J10" s="580"/>
      <c r="K10" s="580"/>
      <c r="L10" s="580"/>
      <c r="M10" s="580"/>
      <c r="N10" s="580"/>
      <c r="O10" s="581"/>
      <c r="P10" s="752" t="s">
        <v>44</v>
      </c>
      <c r="Q10" s="7"/>
      <c r="X10" s="647" t="s">
        <v>7</v>
      </c>
      <c r="Y10" s="581"/>
    </row>
    <row r="11" spans="1:25" ht="25.5" customHeight="1">
      <c r="B11" s="619"/>
      <c r="C11" s="749"/>
      <c r="D11" s="57"/>
      <c r="E11" s="751"/>
      <c r="F11" s="658" t="s">
        <v>8</v>
      </c>
      <c r="G11" s="581"/>
      <c r="H11" s="658" t="s">
        <v>9</v>
      </c>
      <c r="I11" s="581"/>
      <c r="J11" s="658" t="s">
        <v>10</v>
      </c>
      <c r="K11" s="581"/>
      <c r="L11" s="658" t="s">
        <v>11</v>
      </c>
      <c r="M11" s="581"/>
      <c r="N11" s="651" t="s">
        <v>45</v>
      </c>
      <c r="O11" s="581"/>
      <c r="P11" s="619"/>
      <c r="Q11" s="7"/>
      <c r="S11" s="647" t="s">
        <v>46</v>
      </c>
      <c r="T11" s="580"/>
      <c r="U11" s="580"/>
      <c r="V11" s="581"/>
      <c r="X11" s="8" t="s">
        <v>47</v>
      </c>
      <c r="Y11" s="38" t="s">
        <v>48</v>
      </c>
    </row>
    <row r="12" spans="1:25" ht="12.75" customHeight="1">
      <c r="A12" s="9"/>
      <c r="B12" s="10">
        <v>1</v>
      </c>
      <c r="C12" s="58" t="s">
        <v>14</v>
      </c>
      <c r="D12" s="60"/>
      <c r="E12" s="70" t="str">
        <f>IF(C29="język obcy nowożytny","R","P")</f>
        <v>P</v>
      </c>
      <c r="F12" s="64">
        <v>3</v>
      </c>
      <c r="G12" s="64">
        <v>3</v>
      </c>
      <c r="H12" s="64">
        <v>3</v>
      </c>
      <c r="I12" s="64">
        <v>3</v>
      </c>
      <c r="J12" s="64">
        <v>3</v>
      </c>
      <c r="K12" s="64">
        <v>3</v>
      </c>
      <c r="L12" s="64">
        <v>3</v>
      </c>
      <c r="M12" s="64">
        <v>3</v>
      </c>
      <c r="N12" s="64">
        <v>4</v>
      </c>
      <c r="O12" s="64">
        <v>4</v>
      </c>
      <c r="P12" s="21">
        <f t="shared" ref="P12:P28" si="0">SUM(F12:O12)/2</f>
        <v>16</v>
      </c>
      <c r="Q12" s="23"/>
      <c r="S12" s="25"/>
      <c r="T12" s="25" t="s">
        <v>50</v>
      </c>
      <c r="U12" s="25" t="s">
        <v>51</v>
      </c>
      <c r="V12" s="25" t="s">
        <v>52</v>
      </c>
      <c r="X12" s="25"/>
      <c r="Y12" s="25"/>
    </row>
    <row r="13" spans="1:25" ht="12.75" customHeight="1">
      <c r="A13" s="9"/>
      <c r="B13" s="10">
        <v>2</v>
      </c>
      <c r="C13" s="58" t="s">
        <v>24</v>
      </c>
      <c r="D13" s="48" t="s">
        <v>53</v>
      </c>
      <c r="E13" s="70" t="str">
        <f>IF(C30="język obcy nowożytny","R","P")</f>
        <v>R</v>
      </c>
      <c r="F13" s="64">
        <v>2</v>
      </c>
      <c r="G13" s="64">
        <v>2</v>
      </c>
      <c r="H13" s="64">
        <v>2</v>
      </c>
      <c r="I13" s="64">
        <v>2</v>
      </c>
      <c r="J13" s="64">
        <v>2</v>
      </c>
      <c r="K13" s="64">
        <v>2</v>
      </c>
      <c r="L13" s="64">
        <v>3</v>
      </c>
      <c r="M13" s="64">
        <v>3</v>
      </c>
      <c r="N13" s="64">
        <v>3</v>
      </c>
      <c r="O13" s="64">
        <v>3</v>
      </c>
      <c r="P13" s="21">
        <f t="shared" si="0"/>
        <v>12</v>
      </c>
      <c r="Q13" s="618">
        <f>SUM(P13:P14)</f>
        <v>20</v>
      </c>
      <c r="S13" s="25" t="s">
        <v>55</v>
      </c>
      <c r="T13" s="51" t="s">
        <v>103</v>
      </c>
      <c r="U13" s="18">
        <v>650</v>
      </c>
      <c r="V13" s="18" t="e">
        <f>SUMIF($E$33:$E$39,$T13,#REF!)+SUMIF($E$41:$E$49,$T13,#REF!)</f>
        <v>#REF!</v>
      </c>
      <c r="X13" s="25" t="s">
        <v>14</v>
      </c>
      <c r="Y13" s="25" t="s">
        <v>24</v>
      </c>
    </row>
    <row r="14" spans="1:25" ht="12.75" customHeight="1">
      <c r="A14" s="9"/>
      <c r="B14" s="10">
        <v>3</v>
      </c>
      <c r="C14" s="58" t="s">
        <v>56</v>
      </c>
      <c r="D14" s="48" t="s">
        <v>57</v>
      </c>
      <c r="E14" s="70" t="s">
        <v>49</v>
      </c>
      <c r="F14" s="64">
        <v>2</v>
      </c>
      <c r="G14" s="64">
        <v>2</v>
      </c>
      <c r="H14" s="64">
        <v>2</v>
      </c>
      <c r="I14" s="64">
        <v>2</v>
      </c>
      <c r="J14" s="64">
        <v>2</v>
      </c>
      <c r="K14" s="64">
        <v>2</v>
      </c>
      <c r="L14" s="64">
        <v>1</v>
      </c>
      <c r="M14" s="64">
        <v>1</v>
      </c>
      <c r="N14" s="64">
        <v>1</v>
      </c>
      <c r="O14" s="64">
        <v>1</v>
      </c>
      <c r="P14" s="21">
        <f t="shared" si="0"/>
        <v>8</v>
      </c>
      <c r="Q14" s="619"/>
      <c r="S14" s="25" t="s">
        <v>58</v>
      </c>
      <c r="T14" s="51" t="s">
        <v>107</v>
      </c>
      <c r="U14" s="18">
        <v>450</v>
      </c>
      <c r="V14" s="18" t="e">
        <f>SUMIF($E$33:$E$39,$T14,#REF!)+SUMIF($E$41:$E$49,$T14,#REF!)</f>
        <v>#REF!</v>
      </c>
      <c r="X14" s="25" t="s">
        <v>29</v>
      </c>
      <c r="Y14" s="25" t="s">
        <v>26</v>
      </c>
    </row>
    <row r="15" spans="1:25" ht="12.75" customHeight="1">
      <c r="A15" s="9"/>
      <c r="B15" s="10">
        <v>4</v>
      </c>
      <c r="C15" s="579" t="s">
        <v>315</v>
      </c>
      <c r="D15" s="580"/>
      <c r="E15" s="581"/>
      <c r="F15" s="64">
        <v>1</v>
      </c>
      <c r="G15" s="64">
        <v>1</v>
      </c>
      <c r="H15" s="64"/>
      <c r="I15" s="64"/>
      <c r="J15" s="64"/>
      <c r="K15" s="64"/>
      <c r="L15" s="64"/>
      <c r="M15" s="64"/>
      <c r="N15" s="64"/>
      <c r="O15" s="64"/>
      <c r="P15" s="21">
        <f t="shared" si="0"/>
        <v>1</v>
      </c>
      <c r="Q15" s="23"/>
      <c r="S15" s="552" t="s">
        <v>146</v>
      </c>
      <c r="T15" s="553" t="s">
        <v>328</v>
      </c>
      <c r="U15" s="552"/>
      <c r="X15" s="25" t="s">
        <v>30</v>
      </c>
      <c r="Y15" s="25" t="s">
        <v>31</v>
      </c>
    </row>
    <row r="16" spans="1:25" ht="12.75" customHeight="1">
      <c r="A16" s="9"/>
      <c r="B16" s="10">
        <v>5</v>
      </c>
      <c r="C16" s="58" t="s">
        <v>26</v>
      </c>
      <c r="D16" s="60"/>
      <c r="E16" s="70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1">
        <f t="shared" si="0"/>
        <v>7</v>
      </c>
      <c r="Q16" s="23"/>
      <c r="S16" s="53"/>
      <c r="T16" s="54"/>
      <c r="U16" s="23"/>
      <c r="V16" s="23"/>
      <c r="X16" s="25" t="s">
        <v>33</v>
      </c>
      <c r="Y16" s="25" t="s">
        <v>34</v>
      </c>
    </row>
    <row r="17" spans="1:25" ht="12.75" customHeight="1">
      <c r="A17" s="9"/>
      <c r="B17" s="10">
        <v>6</v>
      </c>
      <c r="C17" s="58" t="s">
        <v>294</v>
      </c>
      <c r="D17" s="74"/>
      <c r="E17" s="70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21">
        <f t="shared" si="0"/>
        <v>3</v>
      </c>
      <c r="Q17" s="23"/>
      <c r="X17" s="25" t="s">
        <v>35</v>
      </c>
      <c r="Y17" s="25" t="s">
        <v>36</v>
      </c>
    </row>
    <row r="18" spans="1:25" ht="12.75" customHeight="1">
      <c r="A18" s="9"/>
      <c r="B18" s="10">
        <v>7</v>
      </c>
      <c r="C18" s="734" t="s">
        <v>32</v>
      </c>
      <c r="D18" s="580"/>
      <c r="E18" s="581"/>
      <c r="F18" s="64"/>
      <c r="G18" s="64"/>
      <c r="H18" s="64">
        <v>1</v>
      </c>
      <c r="I18" s="64">
        <v>1</v>
      </c>
      <c r="J18" s="64">
        <v>1</v>
      </c>
      <c r="K18" s="64">
        <v>1</v>
      </c>
      <c r="L18" s="64"/>
      <c r="M18" s="64"/>
      <c r="N18" s="64"/>
      <c r="O18" s="64"/>
      <c r="P18" s="21">
        <f t="shared" si="0"/>
        <v>2</v>
      </c>
      <c r="Q18" s="23"/>
      <c r="X18" s="25" t="s">
        <v>37</v>
      </c>
      <c r="Y18" s="25" t="s">
        <v>38</v>
      </c>
    </row>
    <row r="19" spans="1:25" ht="12.75" customHeight="1">
      <c r="A19" s="9"/>
      <c r="B19" s="10">
        <v>8</v>
      </c>
      <c r="C19" s="58" t="s">
        <v>31</v>
      </c>
      <c r="D19" s="60"/>
      <c r="E19" s="70" t="str">
        <f t="shared" ref="E19:E24" si="1">IF(OR($C$30=C19,$C$31=C19),"R","P")</f>
        <v>P</v>
      </c>
      <c r="F19" s="18">
        <v>1</v>
      </c>
      <c r="G19" s="18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  <c r="M19" s="18">
        <v>1</v>
      </c>
      <c r="N19" s="64"/>
      <c r="O19" s="64"/>
      <c r="P19" s="21">
        <f t="shared" si="0"/>
        <v>4</v>
      </c>
      <c r="Q19" s="618">
        <f>SUM(P19:P22)</f>
        <v>16</v>
      </c>
      <c r="X19" s="25"/>
      <c r="Y19" s="25" t="s">
        <v>39</v>
      </c>
    </row>
    <row r="20" spans="1:25" ht="12.75" customHeight="1">
      <c r="A20" s="9"/>
      <c r="B20" s="10">
        <v>9</v>
      </c>
      <c r="C20" s="58" t="s">
        <v>34</v>
      </c>
      <c r="D20" s="60"/>
      <c r="E20" s="70" t="str">
        <f t="shared" si="1"/>
        <v>P</v>
      </c>
      <c r="F20" s="18">
        <v>1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1</v>
      </c>
      <c r="N20" s="64"/>
      <c r="O20" s="64"/>
      <c r="P20" s="21">
        <f t="shared" si="0"/>
        <v>4</v>
      </c>
      <c r="Q20" s="650"/>
      <c r="S20" t="s">
        <v>65</v>
      </c>
      <c r="X20" s="25"/>
      <c r="Y20" s="25" t="s">
        <v>40</v>
      </c>
    </row>
    <row r="21" spans="1:25" ht="12.75" customHeight="1">
      <c r="A21" s="9"/>
      <c r="B21" s="10">
        <v>10</v>
      </c>
      <c r="C21" s="58" t="s">
        <v>36</v>
      </c>
      <c r="D21" s="60"/>
      <c r="E21" s="70" t="str">
        <f t="shared" si="1"/>
        <v>P</v>
      </c>
      <c r="F21" s="18">
        <v>1</v>
      </c>
      <c r="G21" s="18">
        <v>1</v>
      </c>
      <c r="H21" s="18">
        <v>1</v>
      </c>
      <c r="I21" s="18">
        <v>1</v>
      </c>
      <c r="J21" s="18">
        <v>1</v>
      </c>
      <c r="K21" s="18">
        <v>1</v>
      </c>
      <c r="L21" s="18">
        <v>1</v>
      </c>
      <c r="M21" s="18">
        <v>1</v>
      </c>
      <c r="N21" s="64"/>
      <c r="O21" s="64"/>
      <c r="P21" s="21">
        <f t="shared" si="0"/>
        <v>4</v>
      </c>
      <c r="Q21" s="650"/>
      <c r="T21" s="15" t="s">
        <v>66</v>
      </c>
      <c r="U21" s="53" t="s">
        <v>67</v>
      </c>
      <c r="X21" s="5"/>
      <c r="Y21" s="5"/>
    </row>
    <row r="22" spans="1:25" ht="12.75" customHeight="1">
      <c r="A22" s="9"/>
      <c r="B22" s="10">
        <v>11</v>
      </c>
      <c r="C22" s="58" t="s">
        <v>38</v>
      </c>
      <c r="D22" s="60"/>
      <c r="E22" s="70" t="str">
        <f t="shared" si="1"/>
        <v>P</v>
      </c>
      <c r="F22" s="18">
        <v>1</v>
      </c>
      <c r="G22" s="18">
        <v>1</v>
      </c>
      <c r="H22" s="18">
        <v>1</v>
      </c>
      <c r="I22" s="18">
        <v>1</v>
      </c>
      <c r="J22" s="18">
        <v>1</v>
      </c>
      <c r="K22" s="18">
        <v>1</v>
      </c>
      <c r="L22" s="18">
        <v>1</v>
      </c>
      <c r="M22" s="18">
        <v>1</v>
      </c>
      <c r="N22" s="64"/>
      <c r="O22" s="64"/>
      <c r="P22" s="21">
        <f t="shared" si="0"/>
        <v>4</v>
      </c>
      <c r="Q22" s="619"/>
      <c r="T22" s="15" t="s">
        <v>53</v>
      </c>
      <c r="U22" s="53" t="s">
        <v>68</v>
      </c>
      <c r="X22" s="5"/>
      <c r="Y22" s="5"/>
    </row>
    <row r="23" spans="1:25" ht="12.75" customHeight="1">
      <c r="A23" s="9"/>
      <c r="B23" s="10">
        <v>12</v>
      </c>
      <c r="C23" s="58" t="s">
        <v>39</v>
      </c>
      <c r="D23" s="74"/>
      <c r="E23" s="70" t="str">
        <f t="shared" si="1"/>
        <v>R</v>
      </c>
      <c r="F23" s="64">
        <v>2</v>
      </c>
      <c r="G23" s="64">
        <v>2</v>
      </c>
      <c r="H23" s="64">
        <v>2</v>
      </c>
      <c r="I23" s="64">
        <v>2</v>
      </c>
      <c r="J23" s="64">
        <v>3</v>
      </c>
      <c r="K23" s="64">
        <v>3</v>
      </c>
      <c r="L23" s="64">
        <v>3</v>
      </c>
      <c r="M23" s="64">
        <v>3</v>
      </c>
      <c r="N23" s="64">
        <v>4</v>
      </c>
      <c r="O23" s="64">
        <v>4</v>
      </c>
      <c r="P23" s="21">
        <f t="shared" si="0"/>
        <v>14</v>
      </c>
      <c r="Q23" s="23"/>
      <c r="T23" s="15" t="s">
        <v>69</v>
      </c>
      <c r="U23" s="53" t="s">
        <v>70</v>
      </c>
    </row>
    <row r="24" spans="1:25" ht="12.75" customHeight="1">
      <c r="A24" s="9"/>
      <c r="B24" s="10">
        <v>13</v>
      </c>
      <c r="C24" s="734" t="s">
        <v>40</v>
      </c>
      <c r="D24" s="580"/>
      <c r="E24" s="70" t="str">
        <f t="shared" si="1"/>
        <v>P</v>
      </c>
      <c r="F24" s="64">
        <v>1</v>
      </c>
      <c r="G24" s="64">
        <v>1</v>
      </c>
      <c r="H24" s="64">
        <v>1</v>
      </c>
      <c r="I24" s="64">
        <v>1</v>
      </c>
      <c r="J24" s="64">
        <v>1</v>
      </c>
      <c r="K24" s="64">
        <v>1</v>
      </c>
      <c r="L24" s="64"/>
      <c r="M24" s="64"/>
      <c r="N24" s="64"/>
      <c r="O24" s="64"/>
      <c r="P24" s="21">
        <f t="shared" si="0"/>
        <v>3</v>
      </c>
      <c r="Q24" s="23"/>
      <c r="T24" s="15" t="s">
        <v>57</v>
      </c>
      <c r="U24" s="53" t="s">
        <v>71</v>
      </c>
    </row>
    <row r="25" spans="1:25" ht="12.75" customHeight="1">
      <c r="A25" s="9"/>
      <c r="B25" s="10">
        <v>14</v>
      </c>
      <c r="C25" s="58" t="s">
        <v>72</v>
      </c>
      <c r="D25" s="74"/>
      <c r="E25" s="70"/>
      <c r="F25" s="64">
        <v>3</v>
      </c>
      <c r="G25" s="64">
        <v>3</v>
      </c>
      <c r="H25" s="64">
        <v>3</v>
      </c>
      <c r="I25" s="64">
        <v>3</v>
      </c>
      <c r="J25" s="64">
        <v>3</v>
      </c>
      <c r="K25" s="64">
        <v>3</v>
      </c>
      <c r="L25" s="64">
        <v>3</v>
      </c>
      <c r="M25" s="64">
        <v>3</v>
      </c>
      <c r="N25" s="64">
        <v>3</v>
      </c>
      <c r="O25" s="64">
        <v>3</v>
      </c>
      <c r="P25" s="21">
        <f t="shared" si="0"/>
        <v>15</v>
      </c>
      <c r="Q25" s="23"/>
    </row>
    <row r="26" spans="1:25" ht="12.75" customHeight="1">
      <c r="A26" s="9"/>
      <c r="B26" s="10">
        <v>15</v>
      </c>
      <c r="C26" s="58" t="s">
        <v>73</v>
      </c>
      <c r="D26" s="74"/>
      <c r="E26" s="70"/>
      <c r="F26" s="64">
        <v>1</v>
      </c>
      <c r="G26" s="64">
        <v>1</v>
      </c>
      <c r="H26" s="64"/>
      <c r="I26" s="64"/>
      <c r="J26" s="64"/>
      <c r="K26" s="64"/>
      <c r="L26" s="64"/>
      <c r="M26" s="64"/>
      <c r="N26" s="64"/>
      <c r="O26" s="64"/>
      <c r="P26" s="21">
        <f t="shared" si="0"/>
        <v>1</v>
      </c>
      <c r="Q26" s="23"/>
    </row>
    <row r="27" spans="1:25" ht="12.75" customHeight="1">
      <c r="A27" s="9"/>
      <c r="B27" s="10">
        <v>16</v>
      </c>
      <c r="C27" s="58" t="s">
        <v>74</v>
      </c>
      <c r="D27" s="74"/>
      <c r="E27" s="70"/>
      <c r="F27" s="64">
        <v>1</v>
      </c>
      <c r="G27" s="64">
        <v>1</v>
      </c>
      <c r="H27" s="64">
        <v>1</v>
      </c>
      <c r="I27" s="64">
        <v>1</v>
      </c>
      <c r="J27" s="64">
        <v>1</v>
      </c>
      <c r="K27" s="64">
        <v>1</v>
      </c>
      <c r="L27" s="64">
        <v>1</v>
      </c>
      <c r="M27" s="64">
        <v>1</v>
      </c>
      <c r="N27" s="64">
        <v>1</v>
      </c>
      <c r="O27" s="64">
        <v>1</v>
      </c>
      <c r="P27" s="21">
        <f t="shared" si="0"/>
        <v>5</v>
      </c>
      <c r="Q27" s="23"/>
    </row>
    <row r="28" spans="1:25" ht="24.75" customHeight="1">
      <c r="B28" s="666" t="s">
        <v>75</v>
      </c>
      <c r="C28" s="667"/>
      <c r="D28" s="667"/>
      <c r="E28" s="668"/>
      <c r="F28" s="78">
        <f t="shared" ref="F28:O28" si="2">SUM(F12:F27)</f>
        <v>23</v>
      </c>
      <c r="G28" s="78">
        <f t="shared" si="2"/>
        <v>23</v>
      </c>
      <c r="H28" s="78">
        <f t="shared" si="2"/>
        <v>22</v>
      </c>
      <c r="I28" s="78">
        <f t="shared" si="2"/>
        <v>22</v>
      </c>
      <c r="J28" s="78">
        <f t="shared" si="2"/>
        <v>22</v>
      </c>
      <c r="K28" s="78">
        <f t="shared" si="2"/>
        <v>22</v>
      </c>
      <c r="L28" s="78">
        <f t="shared" si="2"/>
        <v>19</v>
      </c>
      <c r="M28" s="78">
        <f t="shared" si="2"/>
        <v>19</v>
      </c>
      <c r="N28" s="78">
        <f t="shared" si="2"/>
        <v>18</v>
      </c>
      <c r="O28" s="78">
        <f t="shared" si="2"/>
        <v>16</v>
      </c>
      <c r="P28" s="78">
        <f t="shared" si="0"/>
        <v>103</v>
      </c>
      <c r="Q28" s="23"/>
      <c r="S28" s="15"/>
      <c r="T28" s="61"/>
      <c r="X28" s="61"/>
    </row>
    <row r="29" spans="1:25" ht="12.75" customHeight="1">
      <c r="B29" s="729" t="s">
        <v>76</v>
      </c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730"/>
      <c r="Q29" s="23"/>
      <c r="S29" s="15"/>
      <c r="X29" s="61"/>
    </row>
    <row r="30" spans="1:25" ht="12.75" customHeight="1">
      <c r="B30" s="67">
        <v>1</v>
      </c>
      <c r="C30" s="49" t="s">
        <v>24</v>
      </c>
      <c r="D30" s="83" t="s">
        <v>53</v>
      </c>
      <c r="E30" s="18"/>
      <c r="F30" s="200"/>
      <c r="G30" s="200"/>
      <c r="H30" s="200"/>
      <c r="I30" s="200"/>
      <c r="J30" s="200">
        <v>1</v>
      </c>
      <c r="K30" s="200">
        <v>1</v>
      </c>
      <c r="L30" s="200">
        <v>1</v>
      </c>
      <c r="M30" s="200">
        <v>1</v>
      </c>
      <c r="N30" s="200"/>
      <c r="O30" s="200"/>
      <c r="P30" s="47">
        <f t="shared" ref="P30:P51" si="3">SUM(F30:O30)/2</f>
        <v>2</v>
      </c>
      <c r="Q30" s="23"/>
      <c r="U30" s="61"/>
      <c r="V30" s="61"/>
      <c r="W30" s="61"/>
      <c r="X30" s="61"/>
    </row>
    <row r="31" spans="1:25" ht="12.75" customHeight="1">
      <c r="B31" s="72">
        <v>2</v>
      </c>
      <c r="C31" s="49" t="s">
        <v>39</v>
      </c>
      <c r="D31" s="49"/>
      <c r="E31" s="18"/>
      <c r="F31" s="200">
        <v>1</v>
      </c>
      <c r="G31" s="200">
        <v>1</v>
      </c>
      <c r="H31" s="200">
        <v>1</v>
      </c>
      <c r="I31" s="200">
        <v>1</v>
      </c>
      <c r="J31" s="200">
        <v>1</v>
      </c>
      <c r="K31" s="200">
        <v>1</v>
      </c>
      <c r="L31" s="200">
        <v>1</v>
      </c>
      <c r="M31" s="200">
        <v>1</v>
      </c>
      <c r="N31" s="200">
        <v>2</v>
      </c>
      <c r="O31" s="200">
        <v>2</v>
      </c>
      <c r="P31" s="47">
        <f t="shared" si="3"/>
        <v>6</v>
      </c>
      <c r="Q31" s="23"/>
      <c r="U31" s="61"/>
      <c r="V31" s="61"/>
      <c r="W31" s="61"/>
      <c r="X31" s="61"/>
    </row>
    <row r="32" spans="1:25" ht="12.75" customHeight="1">
      <c r="B32" s="653" t="s">
        <v>82</v>
      </c>
      <c r="C32" s="580"/>
      <c r="D32" s="580"/>
      <c r="E32" s="581"/>
      <c r="F32" s="87">
        <f t="shared" ref="F32:O32" si="4">SUM(F30:F31)</f>
        <v>1</v>
      </c>
      <c r="G32" s="87">
        <f t="shared" si="4"/>
        <v>1</v>
      </c>
      <c r="H32" s="87">
        <f t="shared" si="4"/>
        <v>1</v>
      </c>
      <c r="I32" s="87">
        <f t="shared" si="4"/>
        <v>1</v>
      </c>
      <c r="J32" s="87">
        <f t="shared" si="4"/>
        <v>2</v>
      </c>
      <c r="K32" s="87">
        <f t="shared" si="4"/>
        <v>2</v>
      </c>
      <c r="L32" s="87">
        <f t="shared" si="4"/>
        <v>2</v>
      </c>
      <c r="M32" s="87">
        <f t="shared" si="4"/>
        <v>2</v>
      </c>
      <c r="N32" s="87">
        <f t="shared" si="4"/>
        <v>2</v>
      </c>
      <c r="O32" s="87">
        <f t="shared" si="4"/>
        <v>2</v>
      </c>
      <c r="P32" s="90">
        <f t="shared" si="3"/>
        <v>8</v>
      </c>
      <c r="Q32" s="23"/>
      <c r="S32" s="15"/>
      <c r="T32" s="61"/>
      <c r="U32" s="61"/>
      <c r="V32" s="61"/>
      <c r="W32" s="61"/>
      <c r="X32" s="61"/>
    </row>
    <row r="33" spans="1:26" ht="12.75" customHeight="1">
      <c r="A33" s="139">
        <f t="shared" ref="A33:A49" si="5">LEN(C33)</f>
        <v>19</v>
      </c>
      <c r="B33" s="618">
        <v>17</v>
      </c>
      <c r="C33" s="726" t="s">
        <v>83</v>
      </c>
      <c r="D33" s="727"/>
      <c r="E33" s="91" t="s">
        <v>103</v>
      </c>
      <c r="F33" s="93"/>
      <c r="G33" s="93"/>
      <c r="H33" s="93"/>
      <c r="I33" s="93"/>
      <c r="J33" s="93">
        <v>1</v>
      </c>
      <c r="K33" s="93">
        <v>1</v>
      </c>
      <c r="L33" s="93"/>
      <c r="M33" s="93"/>
      <c r="N33" s="93"/>
      <c r="O33" s="93"/>
      <c r="P33" s="95">
        <f t="shared" si="3"/>
        <v>1</v>
      </c>
      <c r="Q33" s="23"/>
    </row>
    <row r="34" spans="1:26" ht="12.75" customHeight="1">
      <c r="A34" s="139">
        <f t="shared" si="5"/>
        <v>0</v>
      </c>
      <c r="B34" s="619"/>
      <c r="C34" s="725"/>
      <c r="D34" s="728"/>
      <c r="E34" s="91" t="s">
        <v>107</v>
      </c>
      <c r="F34" s="93"/>
      <c r="G34" s="93"/>
      <c r="H34" s="93"/>
      <c r="I34" s="93"/>
      <c r="J34" s="93"/>
      <c r="K34" s="93"/>
      <c r="L34" s="93">
        <v>2</v>
      </c>
      <c r="M34" s="93">
        <v>2</v>
      </c>
      <c r="N34" s="93"/>
      <c r="O34" s="188"/>
      <c r="P34" s="95">
        <f t="shared" si="3"/>
        <v>2</v>
      </c>
      <c r="Q34" s="2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2.75" customHeight="1">
      <c r="A35" s="139">
        <f t="shared" si="5"/>
        <v>18</v>
      </c>
      <c r="B35" s="197">
        <v>18</v>
      </c>
      <c r="C35" s="195" t="s">
        <v>128</v>
      </c>
      <c r="D35" s="196"/>
      <c r="E35" s="77" t="s">
        <v>103</v>
      </c>
      <c r="F35" s="98">
        <v>2</v>
      </c>
      <c r="G35" s="98">
        <v>2</v>
      </c>
      <c r="H35" s="98">
        <v>2</v>
      </c>
      <c r="I35" s="98">
        <v>2</v>
      </c>
      <c r="J35" s="98"/>
      <c r="K35" s="98"/>
      <c r="L35" s="98"/>
      <c r="M35" s="98"/>
      <c r="N35" s="133"/>
      <c r="O35" s="189"/>
      <c r="P35" s="95">
        <f t="shared" si="3"/>
        <v>4</v>
      </c>
      <c r="Q35" s="23"/>
      <c r="S35" s="54"/>
      <c r="T35" s="99"/>
    </row>
    <row r="36" spans="1:26" ht="12.75" customHeight="1">
      <c r="A36" s="139">
        <f t="shared" si="5"/>
        <v>29</v>
      </c>
      <c r="B36" s="10">
        <v>19</v>
      </c>
      <c r="C36" s="721" t="s">
        <v>131</v>
      </c>
      <c r="D36" s="581"/>
      <c r="E36" s="77" t="s">
        <v>103</v>
      </c>
      <c r="F36" s="135">
        <v>2</v>
      </c>
      <c r="G36" s="98">
        <v>2</v>
      </c>
      <c r="H36" s="98">
        <v>2</v>
      </c>
      <c r="I36" s="98">
        <v>2</v>
      </c>
      <c r="J36" s="98">
        <v>1</v>
      </c>
      <c r="K36" s="98">
        <v>1</v>
      </c>
      <c r="L36" s="98"/>
      <c r="M36" s="98"/>
      <c r="N36" s="133"/>
      <c r="O36" s="189"/>
      <c r="P36" s="95">
        <f t="shared" si="3"/>
        <v>5</v>
      </c>
      <c r="Q36" s="23"/>
    </row>
    <row r="37" spans="1:26" ht="12.75" customHeight="1">
      <c r="A37" s="139">
        <f t="shared" si="5"/>
        <v>22</v>
      </c>
      <c r="B37" s="10">
        <v>20</v>
      </c>
      <c r="C37" s="721" t="s">
        <v>132</v>
      </c>
      <c r="D37" s="581"/>
      <c r="E37" s="77" t="s">
        <v>103</v>
      </c>
      <c r="F37" s="98">
        <v>2</v>
      </c>
      <c r="G37" s="98">
        <v>2</v>
      </c>
      <c r="H37" s="98">
        <v>1</v>
      </c>
      <c r="I37" s="98">
        <v>1</v>
      </c>
      <c r="J37" s="98"/>
      <c r="K37" s="98"/>
      <c r="L37" s="98"/>
      <c r="M37" s="98"/>
      <c r="N37" s="98"/>
      <c r="O37" s="114"/>
      <c r="P37" s="95">
        <f t="shared" si="3"/>
        <v>3</v>
      </c>
      <c r="Q37" s="23"/>
    </row>
    <row r="38" spans="1:26" s="194" customFormat="1" ht="12.75" customHeight="1">
      <c r="A38" s="190"/>
      <c r="B38" s="198">
        <v>21</v>
      </c>
      <c r="C38" s="721" t="s">
        <v>137</v>
      </c>
      <c r="D38" s="581"/>
      <c r="E38" s="77" t="s">
        <v>107</v>
      </c>
      <c r="F38" s="98"/>
      <c r="G38" s="98"/>
      <c r="H38" s="98"/>
      <c r="I38" s="98"/>
      <c r="J38" s="98">
        <v>2</v>
      </c>
      <c r="K38" s="98">
        <v>2</v>
      </c>
      <c r="L38" s="98">
        <v>2</v>
      </c>
      <c r="M38" s="98">
        <v>2</v>
      </c>
      <c r="N38" s="98">
        <v>2</v>
      </c>
      <c r="O38" s="114"/>
      <c r="P38" s="95"/>
      <c r="Q38" s="23"/>
    </row>
    <row r="39" spans="1:26" ht="12.75" customHeight="1">
      <c r="A39" s="139">
        <f t="shared" si="5"/>
        <v>34</v>
      </c>
      <c r="B39" s="10">
        <v>22</v>
      </c>
      <c r="C39" s="721" t="s">
        <v>133</v>
      </c>
      <c r="D39" s="581"/>
      <c r="E39" s="77" t="s">
        <v>107</v>
      </c>
      <c r="F39" s="98"/>
      <c r="G39" s="98"/>
      <c r="H39" s="98">
        <v>2</v>
      </c>
      <c r="I39" s="98">
        <v>2</v>
      </c>
      <c r="J39" s="98">
        <v>2</v>
      </c>
      <c r="K39" s="98">
        <v>2</v>
      </c>
      <c r="L39" s="98">
        <v>4</v>
      </c>
      <c r="M39" s="98">
        <v>4</v>
      </c>
      <c r="N39" s="98"/>
      <c r="O39" s="98"/>
      <c r="P39" s="95">
        <f t="shared" si="3"/>
        <v>8</v>
      </c>
      <c r="Q39" s="23"/>
    </row>
    <row r="40" spans="1:26" ht="12.75" customHeight="1">
      <c r="B40" s="80" t="s">
        <v>91</v>
      </c>
      <c r="C40" s="137"/>
      <c r="D40" s="81"/>
      <c r="E40" s="81"/>
      <c r="F40" s="107">
        <f t="shared" ref="F40:O40" si="6">SUM(F33:F39)</f>
        <v>6</v>
      </c>
      <c r="G40" s="107">
        <f t="shared" si="6"/>
        <v>6</v>
      </c>
      <c r="H40" s="107">
        <f t="shared" si="6"/>
        <v>7</v>
      </c>
      <c r="I40" s="107">
        <f t="shared" si="6"/>
        <v>7</v>
      </c>
      <c r="J40" s="107">
        <f t="shared" si="6"/>
        <v>6</v>
      </c>
      <c r="K40" s="107">
        <f t="shared" si="6"/>
        <v>6</v>
      </c>
      <c r="L40" s="107">
        <f t="shared" si="6"/>
        <v>8</v>
      </c>
      <c r="M40" s="107">
        <f t="shared" si="6"/>
        <v>8</v>
      </c>
      <c r="N40" s="107">
        <f t="shared" si="6"/>
        <v>2</v>
      </c>
      <c r="O40" s="107">
        <f t="shared" si="6"/>
        <v>0</v>
      </c>
      <c r="P40" s="107">
        <f t="shared" si="3"/>
        <v>28</v>
      </c>
      <c r="Q40" s="23"/>
    </row>
    <row r="41" spans="1:26" ht="12.75" customHeight="1">
      <c r="A41" s="139">
        <f t="shared" si="5"/>
        <v>32</v>
      </c>
      <c r="B41" s="18">
        <v>23</v>
      </c>
      <c r="C41" s="753" t="s">
        <v>292</v>
      </c>
      <c r="D41" s="754"/>
      <c r="E41" s="77" t="s">
        <v>103</v>
      </c>
      <c r="F41" s="98">
        <v>2</v>
      </c>
      <c r="G41" s="98">
        <v>2</v>
      </c>
      <c r="H41" s="98">
        <v>3</v>
      </c>
      <c r="I41" s="98">
        <v>3</v>
      </c>
      <c r="J41" s="98"/>
      <c r="K41" s="98"/>
      <c r="L41" s="98"/>
      <c r="M41" s="98"/>
      <c r="N41" s="98"/>
      <c r="O41" s="98"/>
      <c r="P41" s="95">
        <f t="shared" si="3"/>
        <v>5</v>
      </c>
      <c r="Q41" s="23"/>
    </row>
    <row r="42" spans="1:26" ht="12.75" customHeight="1">
      <c r="A42" s="139">
        <f t="shared" si="5"/>
        <v>26</v>
      </c>
      <c r="B42" s="18">
        <v>24</v>
      </c>
      <c r="C42" s="721" t="s">
        <v>134</v>
      </c>
      <c r="D42" s="581"/>
      <c r="E42" s="77" t="s">
        <v>103</v>
      </c>
      <c r="F42" s="98">
        <v>2</v>
      </c>
      <c r="G42" s="98">
        <v>2</v>
      </c>
      <c r="H42" s="98">
        <v>2</v>
      </c>
      <c r="I42" s="98">
        <v>2</v>
      </c>
      <c r="J42" s="98">
        <v>2</v>
      </c>
      <c r="K42" s="98">
        <v>2</v>
      </c>
      <c r="L42" s="98"/>
      <c r="M42" s="98"/>
      <c r="N42" s="98"/>
      <c r="O42" s="98"/>
      <c r="P42" s="95">
        <f t="shared" si="3"/>
        <v>6</v>
      </c>
      <c r="Q42" s="23"/>
    </row>
    <row r="43" spans="1:26" ht="12.75" customHeight="1">
      <c r="A43" s="139">
        <f t="shared" si="5"/>
        <v>30</v>
      </c>
      <c r="B43" s="18">
        <v>25</v>
      </c>
      <c r="C43" s="721" t="s">
        <v>136</v>
      </c>
      <c r="D43" s="581"/>
      <c r="E43" s="77" t="s">
        <v>103</v>
      </c>
      <c r="F43" s="98">
        <v>1</v>
      </c>
      <c r="G43" s="98">
        <v>1</v>
      </c>
      <c r="H43" s="98">
        <v>1</v>
      </c>
      <c r="I43" s="98">
        <v>1</v>
      </c>
      <c r="J43" s="98">
        <v>1</v>
      </c>
      <c r="K43" s="98">
        <v>1</v>
      </c>
      <c r="L43" s="98"/>
      <c r="M43" s="98"/>
      <c r="N43" s="98"/>
      <c r="O43" s="98"/>
      <c r="P43" s="95">
        <f t="shared" si="3"/>
        <v>3</v>
      </c>
      <c r="Q43" s="23"/>
    </row>
    <row r="44" spans="1:26" ht="12.75" customHeight="1">
      <c r="A44" s="139">
        <f t="shared" si="5"/>
        <v>34</v>
      </c>
      <c r="B44" s="18">
        <v>26</v>
      </c>
      <c r="C44" s="753" t="s">
        <v>290</v>
      </c>
      <c r="D44" s="754"/>
      <c r="E44" s="77" t="s">
        <v>107</v>
      </c>
      <c r="F44" s="98"/>
      <c r="G44" s="98"/>
      <c r="H44" s="98"/>
      <c r="I44" s="98"/>
      <c r="J44" s="98">
        <v>3</v>
      </c>
      <c r="K44" s="98">
        <v>3</v>
      </c>
      <c r="L44" s="98">
        <v>5</v>
      </c>
      <c r="M44" s="98">
        <v>5</v>
      </c>
      <c r="N44" s="98">
        <v>5</v>
      </c>
      <c r="O44" s="98"/>
      <c r="P44" s="95">
        <f t="shared" si="3"/>
        <v>10.5</v>
      </c>
      <c r="Q44" s="23"/>
    </row>
    <row r="45" spans="1:26" s="523" customFormat="1" ht="12.75" customHeight="1">
      <c r="A45" s="190"/>
      <c r="B45" s="528">
        <v>27</v>
      </c>
      <c r="C45" s="740" t="s">
        <v>325</v>
      </c>
      <c r="D45" s="755"/>
      <c r="E45" s="530" t="s">
        <v>328</v>
      </c>
      <c r="F45" s="98"/>
      <c r="G45" s="98"/>
      <c r="H45" s="98"/>
      <c r="I45" s="98"/>
      <c r="J45" s="98"/>
      <c r="K45" s="98"/>
      <c r="L45" s="98"/>
      <c r="M45" s="98"/>
      <c r="N45" s="98"/>
      <c r="O45" s="532">
        <v>3</v>
      </c>
      <c r="P45" s="95">
        <f t="shared" si="3"/>
        <v>1.5</v>
      </c>
      <c r="Q45" s="23"/>
    </row>
    <row r="46" spans="1:26" ht="12.75" customHeight="1">
      <c r="A46" s="139">
        <f t="shared" si="5"/>
        <v>39</v>
      </c>
      <c r="B46" s="193">
        <v>28</v>
      </c>
      <c r="C46" s="740" t="s">
        <v>327</v>
      </c>
      <c r="D46" s="595"/>
      <c r="E46" s="530" t="s">
        <v>328</v>
      </c>
      <c r="F46" s="98"/>
      <c r="G46" s="98"/>
      <c r="H46" s="98"/>
      <c r="I46" s="98"/>
      <c r="J46" s="98"/>
      <c r="K46" s="98"/>
      <c r="L46" s="98"/>
      <c r="M46" s="98"/>
      <c r="N46" s="98"/>
      <c r="O46" s="89">
        <v>3</v>
      </c>
      <c r="P46" s="95">
        <f t="shared" si="3"/>
        <v>1.5</v>
      </c>
      <c r="Q46" s="23"/>
    </row>
    <row r="47" spans="1:26" s="546" customFormat="1" ht="12.75" customHeight="1">
      <c r="A47" s="190"/>
      <c r="B47" s="551">
        <v>29</v>
      </c>
      <c r="C47" s="602" t="s">
        <v>332</v>
      </c>
      <c r="D47" s="595"/>
      <c r="E47" s="77" t="s">
        <v>328</v>
      </c>
      <c r="F47" s="98"/>
      <c r="G47" s="98"/>
      <c r="H47" s="98"/>
      <c r="I47" s="98"/>
      <c r="J47" s="98"/>
      <c r="K47" s="98"/>
      <c r="L47" s="98"/>
      <c r="M47" s="98"/>
      <c r="N47" s="98"/>
      <c r="O47" s="89">
        <v>1</v>
      </c>
      <c r="P47" s="95">
        <f t="shared" si="3"/>
        <v>0.5</v>
      </c>
      <c r="Q47" s="23"/>
    </row>
    <row r="48" spans="1:26" ht="12.75" customHeight="1">
      <c r="A48" s="139">
        <f t="shared" si="5"/>
        <v>17</v>
      </c>
      <c r="B48" s="618">
        <v>30</v>
      </c>
      <c r="C48" s="737" t="s">
        <v>97</v>
      </c>
      <c r="D48" s="727"/>
      <c r="E48" s="115" t="s">
        <v>103</v>
      </c>
      <c r="F48" s="116"/>
      <c r="G48" s="116"/>
      <c r="H48" s="116"/>
      <c r="I48" s="116"/>
      <c r="J48" s="116"/>
      <c r="K48" s="116" t="s">
        <v>98</v>
      </c>
      <c r="L48" s="116"/>
      <c r="M48" s="116"/>
      <c r="N48" s="116"/>
      <c r="O48" s="116"/>
      <c r="P48" s="95">
        <f t="shared" si="3"/>
        <v>0</v>
      </c>
      <c r="Q48" s="23"/>
    </row>
    <row r="49" spans="1:25" ht="12.75" customHeight="1">
      <c r="A49" s="139">
        <f t="shared" si="5"/>
        <v>0</v>
      </c>
      <c r="B49" s="619"/>
      <c r="C49" s="725"/>
      <c r="D49" s="728"/>
      <c r="E49" s="115" t="s">
        <v>107</v>
      </c>
      <c r="F49" s="116"/>
      <c r="G49" s="116"/>
      <c r="H49" s="116"/>
      <c r="I49" s="116"/>
      <c r="J49" s="116"/>
      <c r="K49" s="116"/>
      <c r="L49" s="116"/>
      <c r="M49" s="116" t="s">
        <v>98</v>
      </c>
      <c r="N49" s="116"/>
      <c r="O49" s="116"/>
      <c r="P49" s="95">
        <f t="shared" si="3"/>
        <v>0</v>
      </c>
      <c r="Q49" s="23"/>
    </row>
    <row r="50" spans="1:25" ht="12.75" customHeight="1">
      <c r="B50" s="117" t="s">
        <v>99</v>
      </c>
      <c r="C50" s="119"/>
      <c r="D50" s="121"/>
      <c r="E50" s="121"/>
      <c r="F50" s="122">
        <f t="shared" ref="F50:O50" si="7">SUM(F41:F49)</f>
        <v>5</v>
      </c>
      <c r="G50" s="122">
        <f t="shared" si="7"/>
        <v>5</v>
      </c>
      <c r="H50" s="122">
        <f t="shared" si="7"/>
        <v>6</v>
      </c>
      <c r="I50" s="122">
        <f t="shared" si="7"/>
        <v>6</v>
      </c>
      <c r="J50" s="122">
        <f t="shared" si="7"/>
        <v>6</v>
      </c>
      <c r="K50" s="122">
        <f t="shared" si="7"/>
        <v>6</v>
      </c>
      <c r="L50" s="122">
        <f t="shared" si="7"/>
        <v>5</v>
      </c>
      <c r="M50" s="122">
        <f t="shared" si="7"/>
        <v>5</v>
      </c>
      <c r="N50" s="122">
        <f t="shared" si="7"/>
        <v>5</v>
      </c>
      <c r="O50" s="122">
        <f t="shared" si="7"/>
        <v>7</v>
      </c>
      <c r="P50" s="107">
        <f t="shared" si="3"/>
        <v>28</v>
      </c>
      <c r="Q50" s="23"/>
    </row>
    <row r="51" spans="1:25" ht="12.75" customHeight="1">
      <c r="B51" s="123" t="s">
        <v>106</v>
      </c>
      <c r="C51" s="125"/>
      <c r="D51" s="127"/>
      <c r="E51" s="128"/>
      <c r="F51" s="131">
        <f t="shared" ref="F51:O51" si="8">SUM(F50,F40)</f>
        <v>11</v>
      </c>
      <c r="G51" s="131">
        <f t="shared" si="8"/>
        <v>11</v>
      </c>
      <c r="H51" s="131">
        <f t="shared" si="8"/>
        <v>13</v>
      </c>
      <c r="I51" s="131">
        <f t="shared" si="8"/>
        <v>13</v>
      </c>
      <c r="J51" s="131">
        <f t="shared" si="8"/>
        <v>12</v>
      </c>
      <c r="K51" s="131">
        <f t="shared" si="8"/>
        <v>12</v>
      </c>
      <c r="L51" s="131">
        <f t="shared" si="8"/>
        <v>13</v>
      </c>
      <c r="M51" s="131">
        <f t="shared" si="8"/>
        <v>13</v>
      </c>
      <c r="N51" s="131">
        <f t="shared" si="8"/>
        <v>7</v>
      </c>
      <c r="O51" s="131">
        <f t="shared" si="8"/>
        <v>7</v>
      </c>
      <c r="P51" s="132">
        <f t="shared" si="3"/>
        <v>56</v>
      </c>
      <c r="Q51" s="23"/>
    </row>
    <row r="52" spans="1:25" ht="12.75" customHeight="1">
      <c r="B52" s="735" t="s">
        <v>112</v>
      </c>
      <c r="C52" s="580"/>
      <c r="D52" s="580"/>
      <c r="E52" s="581"/>
      <c r="F52" s="106">
        <v>11</v>
      </c>
      <c r="G52" s="106">
        <v>11</v>
      </c>
      <c r="H52" s="106">
        <v>13</v>
      </c>
      <c r="I52" s="106">
        <v>13</v>
      </c>
      <c r="J52" s="106">
        <v>12</v>
      </c>
      <c r="K52" s="106">
        <v>12</v>
      </c>
      <c r="L52" s="106">
        <v>13</v>
      </c>
      <c r="M52" s="106">
        <v>13</v>
      </c>
      <c r="N52" s="131">
        <v>7</v>
      </c>
      <c r="O52" s="131">
        <v>7</v>
      </c>
      <c r="P52" s="132">
        <f>SUM(F52:M52)/2+N52</f>
        <v>56</v>
      </c>
      <c r="Q52" s="23"/>
      <c r="R52" t="s">
        <v>110</v>
      </c>
    </row>
    <row r="53" spans="1:25" ht="12.75" customHeight="1">
      <c r="B53" s="736" t="s">
        <v>114</v>
      </c>
      <c r="C53" s="580"/>
      <c r="D53" s="580"/>
      <c r="E53" s="581"/>
      <c r="F53" s="136"/>
      <c r="G53" s="8"/>
      <c r="H53" s="8"/>
      <c r="I53" s="8"/>
      <c r="J53" s="8"/>
      <c r="K53" s="8" t="s">
        <v>103</v>
      </c>
      <c r="L53" s="8"/>
      <c r="M53" s="8"/>
      <c r="N53" s="8" t="s">
        <v>107</v>
      </c>
      <c r="O53" s="8"/>
      <c r="P53" s="18">
        <f>COUNTA(F53:O53)</f>
        <v>2</v>
      </c>
      <c r="Q53" s="23"/>
    </row>
    <row r="54" spans="1:25" ht="30.75" customHeight="1">
      <c r="A54" s="5"/>
      <c r="B54" s="745" t="s">
        <v>59</v>
      </c>
      <c r="C54" s="580"/>
      <c r="D54" s="580"/>
      <c r="E54" s="581"/>
      <c r="F54" s="141">
        <f>F28+F51+F32</f>
        <v>35</v>
      </c>
      <c r="G54" s="141">
        <f t="shared" ref="G54:O54" si="9">G28+G51+G32</f>
        <v>35</v>
      </c>
      <c r="H54" s="141">
        <f t="shared" si="9"/>
        <v>36</v>
      </c>
      <c r="I54" s="141">
        <f t="shared" si="9"/>
        <v>36</v>
      </c>
      <c r="J54" s="141">
        <f t="shared" si="9"/>
        <v>36</v>
      </c>
      <c r="K54" s="141">
        <f t="shared" si="9"/>
        <v>36</v>
      </c>
      <c r="L54" s="141">
        <f t="shared" si="9"/>
        <v>34</v>
      </c>
      <c r="M54" s="141">
        <f t="shared" si="9"/>
        <v>34</v>
      </c>
      <c r="N54" s="141">
        <f t="shared" si="9"/>
        <v>27</v>
      </c>
      <c r="O54" s="141">
        <f t="shared" si="9"/>
        <v>25</v>
      </c>
      <c r="P54" s="39">
        <f>SUM(F54:O54)/2</f>
        <v>167</v>
      </c>
      <c r="Q54" s="23"/>
      <c r="R54" s="5"/>
      <c r="S54" s="5"/>
      <c r="T54" s="5"/>
      <c r="U54" s="5"/>
      <c r="V54" s="5"/>
      <c r="W54" s="5"/>
      <c r="X54" s="5"/>
      <c r="Y54" s="5"/>
    </row>
    <row r="55" spans="1:25" ht="25.5" customHeight="1">
      <c r="B55" s="746"/>
      <c r="C55" s="600" t="s">
        <v>286</v>
      </c>
      <c r="D55" s="615" t="s">
        <v>116</v>
      </c>
      <c r="E55" s="626"/>
      <c r="F55" s="145">
        <v>1</v>
      </c>
      <c r="G55" s="145">
        <v>1</v>
      </c>
      <c r="H55" s="145">
        <v>1</v>
      </c>
      <c r="I55" s="145">
        <v>1</v>
      </c>
      <c r="J55" s="145"/>
      <c r="K55" s="145"/>
      <c r="L55" s="145"/>
      <c r="M55" s="145"/>
      <c r="N55" s="145">
        <v>2</v>
      </c>
      <c r="O55" s="145">
        <v>2</v>
      </c>
      <c r="P55" s="609">
        <f>SUM(F55:O56)/2</f>
        <v>4</v>
      </c>
      <c r="Q55" s="23"/>
    </row>
    <row r="56" spans="1:25" s="511" customFormat="1" ht="15.75" customHeight="1">
      <c r="B56" s="601"/>
      <c r="C56" s="601"/>
      <c r="D56" s="615" t="s">
        <v>39</v>
      </c>
      <c r="E56" s="626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601"/>
      <c r="Q56" s="23"/>
    </row>
    <row r="57" spans="1:25" ht="12.75" customHeight="1">
      <c r="B57" s="25">
        <v>1</v>
      </c>
      <c r="C57" s="747" t="s">
        <v>117</v>
      </c>
      <c r="D57" s="580"/>
      <c r="E57" s="581"/>
      <c r="F57" s="146">
        <v>2</v>
      </c>
      <c r="G57" s="146">
        <v>2</v>
      </c>
      <c r="H57" s="146">
        <v>2</v>
      </c>
      <c r="I57" s="146">
        <v>2</v>
      </c>
      <c r="J57" s="146">
        <v>2</v>
      </c>
      <c r="K57" s="146">
        <v>2</v>
      </c>
      <c r="L57" s="124">
        <v>1</v>
      </c>
      <c r="M57" s="124">
        <v>1</v>
      </c>
      <c r="N57" s="124">
        <v>1</v>
      </c>
      <c r="O57" s="124">
        <v>1</v>
      </c>
      <c r="P57" s="147" t="s">
        <v>138</v>
      </c>
      <c r="Q57" s="5"/>
    </row>
    <row r="58" spans="1:25" ht="12.75" customHeight="1">
      <c r="B58" s="25">
        <v>2</v>
      </c>
      <c r="C58" s="714" t="s">
        <v>119</v>
      </c>
      <c r="D58" s="580"/>
      <c r="E58" s="581"/>
      <c r="F58" s="146">
        <v>0.5</v>
      </c>
      <c r="G58" s="146"/>
      <c r="H58" s="146">
        <v>0.5</v>
      </c>
      <c r="I58" s="146"/>
      <c r="J58" s="146">
        <v>0.5</v>
      </c>
      <c r="K58" s="146"/>
      <c r="L58" s="146"/>
      <c r="M58" s="149"/>
      <c r="N58" s="149"/>
      <c r="O58" s="149"/>
      <c r="P58" s="147" t="s">
        <v>138</v>
      </c>
      <c r="Q58" s="5"/>
    </row>
    <row r="59" spans="1:25" ht="12.75" customHeight="1">
      <c r="B59" s="25">
        <v>3</v>
      </c>
      <c r="C59" s="714" t="s">
        <v>120</v>
      </c>
      <c r="D59" s="580"/>
      <c r="E59" s="581"/>
      <c r="F59" s="146"/>
      <c r="G59" s="146"/>
      <c r="H59" s="146"/>
      <c r="I59" s="146"/>
      <c r="J59" s="146"/>
      <c r="K59" s="146"/>
      <c r="L59" s="146"/>
      <c r="M59" s="149"/>
      <c r="N59" s="149"/>
      <c r="O59" s="149"/>
      <c r="P59" s="147" t="s">
        <v>138</v>
      </c>
      <c r="Q59" s="5"/>
    </row>
    <row r="60" spans="1:25" ht="12.75" customHeight="1">
      <c r="B60" s="25">
        <v>4</v>
      </c>
      <c r="C60" s="714" t="s">
        <v>121</v>
      </c>
      <c r="D60" s="580"/>
      <c r="E60" s="581"/>
      <c r="F60" s="146"/>
      <c r="G60" s="146"/>
      <c r="H60" s="146"/>
      <c r="I60" s="146"/>
      <c r="J60" s="146"/>
      <c r="K60" s="146"/>
      <c r="L60" s="146"/>
      <c r="M60" s="149"/>
      <c r="N60" s="149"/>
      <c r="O60" s="149"/>
      <c r="P60" s="147" t="s">
        <v>138</v>
      </c>
      <c r="Q60" s="5"/>
    </row>
    <row r="61" spans="1:25" ht="12.75" customHeight="1">
      <c r="B61" s="25">
        <v>5</v>
      </c>
      <c r="C61" s="714" t="s">
        <v>122</v>
      </c>
      <c r="D61" s="580"/>
      <c r="E61" s="581"/>
      <c r="F61" s="146"/>
      <c r="G61" s="146"/>
      <c r="H61" s="146"/>
      <c r="I61" s="146"/>
      <c r="J61" s="146"/>
      <c r="K61" s="146"/>
      <c r="L61" s="146"/>
      <c r="M61" s="149"/>
      <c r="N61" s="149"/>
      <c r="O61" s="149"/>
      <c r="P61" s="147" t="s">
        <v>138</v>
      </c>
      <c r="Q61" s="5"/>
    </row>
    <row r="62" spans="1:25" ht="12.75" customHeight="1">
      <c r="B62" s="25">
        <v>6</v>
      </c>
      <c r="C62" s="714" t="s">
        <v>123</v>
      </c>
      <c r="D62" s="580"/>
      <c r="E62" s="581"/>
      <c r="F62" s="146"/>
      <c r="G62" s="146"/>
      <c r="H62" s="146"/>
      <c r="I62" s="146"/>
      <c r="J62" s="146"/>
      <c r="K62" s="146"/>
      <c r="L62" s="146"/>
      <c r="M62" s="149"/>
      <c r="N62" s="149"/>
      <c r="O62" s="149"/>
      <c r="P62" s="147" t="s">
        <v>138</v>
      </c>
      <c r="Q62" s="5"/>
    </row>
    <row r="63" spans="1:25" ht="12.75" customHeight="1">
      <c r="B63" s="25">
        <v>7</v>
      </c>
      <c r="C63" s="714" t="s">
        <v>124</v>
      </c>
      <c r="D63" s="580"/>
      <c r="E63" s="581"/>
      <c r="F63" s="146"/>
      <c r="G63" s="146"/>
      <c r="H63" s="146"/>
      <c r="I63" s="146"/>
      <c r="J63" s="146"/>
      <c r="K63" s="146"/>
      <c r="L63" s="146"/>
      <c r="M63" s="149"/>
      <c r="N63" s="149"/>
      <c r="O63" s="149"/>
      <c r="P63" s="147" t="s">
        <v>138</v>
      </c>
      <c r="Q63" s="5"/>
    </row>
    <row r="64" spans="1:25" ht="12.75" customHeight="1">
      <c r="B64" s="25">
        <v>8</v>
      </c>
      <c r="C64" s="714" t="s">
        <v>125</v>
      </c>
      <c r="D64" s="580"/>
      <c r="E64" s="581"/>
      <c r="F64" s="146"/>
      <c r="G64" s="146"/>
      <c r="H64" s="146"/>
      <c r="I64" s="146"/>
      <c r="J64" s="146"/>
      <c r="K64" s="146"/>
      <c r="L64" s="146"/>
      <c r="M64" s="149"/>
      <c r="N64" s="149"/>
      <c r="O64" s="149"/>
      <c r="P64" s="147" t="s">
        <v>138</v>
      </c>
      <c r="Q64" s="5"/>
    </row>
    <row r="65" spans="1:25" ht="12.75" customHeight="1">
      <c r="B65" s="25">
        <v>9</v>
      </c>
      <c r="C65" s="714" t="s">
        <v>126</v>
      </c>
      <c r="D65" s="580"/>
      <c r="E65" s="581"/>
      <c r="F65" s="146" t="s">
        <v>127</v>
      </c>
      <c r="G65" s="146"/>
      <c r="H65" s="146"/>
      <c r="I65" s="146"/>
      <c r="J65" s="146"/>
      <c r="K65" s="146"/>
      <c r="L65" s="146"/>
      <c r="M65" s="149"/>
      <c r="N65" s="149"/>
      <c r="O65" s="149" t="s">
        <v>127</v>
      </c>
      <c r="P65" s="147" t="s">
        <v>138</v>
      </c>
      <c r="Q65" s="5"/>
    </row>
    <row r="66" spans="1:25" ht="12.75" customHeight="1">
      <c r="B66" s="25">
        <v>10</v>
      </c>
      <c r="C66" s="714" t="s">
        <v>129</v>
      </c>
      <c r="D66" s="580"/>
      <c r="E66" s="581"/>
      <c r="F66" s="146"/>
      <c r="G66" s="146"/>
      <c r="H66" s="146"/>
      <c r="I66" s="146"/>
      <c r="J66" s="146"/>
      <c r="K66" s="146"/>
      <c r="L66" s="146"/>
      <c r="M66" s="149"/>
      <c r="N66" s="149"/>
      <c r="O66" s="149"/>
      <c r="P66" s="147" t="s">
        <v>138</v>
      </c>
      <c r="Q66" s="5"/>
    </row>
    <row r="67" spans="1:25" ht="12.75" customHeight="1">
      <c r="A67" s="42"/>
      <c r="B67" s="715" t="s">
        <v>130</v>
      </c>
      <c r="C67" s="580"/>
      <c r="D67" s="580"/>
      <c r="E67" s="581"/>
      <c r="F67" s="141">
        <f t="shared" ref="F67:O67" si="10">SUM(F55:F66)</f>
        <v>3.5</v>
      </c>
      <c r="G67" s="141">
        <f t="shared" si="10"/>
        <v>3</v>
      </c>
      <c r="H67" s="141">
        <f t="shared" si="10"/>
        <v>3.5</v>
      </c>
      <c r="I67" s="141">
        <f t="shared" si="10"/>
        <v>3</v>
      </c>
      <c r="J67" s="141">
        <f t="shared" si="10"/>
        <v>2.5</v>
      </c>
      <c r="K67" s="141">
        <f t="shared" si="10"/>
        <v>2</v>
      </c>
      <c r="L67" s="141">
        <f t="shared" si="10"/>
        <v>1</v>
      </c>
      <c r="M67" s="141">
        <f t="shared" si="10"/>
        <v>1</v>
      </c>
      <c r="N67" s="141">
        <f t="shared" si="10"/>
        <v>3</v>
      </c>
      <c r="O67" s="141">
        <f t="shared" si="10"/>
        <v>3</v>
      </c>
      <c r="P67" s="142">
        <f>SUM(F67:O67)</f>
        <v>25.5</v>
      </c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2.75" customHeight="1">
      <c r="A68" s="42"/>
      <c r="B68" s="66"/>
      <c r="C68" s="634" t="s">
        <v>211</v>
      </c>
      <c r="D68" s="635"/>
      <c r="E68" s="68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2.75" customHeight="1">
      <c r="A69" s="42"/>
      <c r="B69" s="66"/>
      <c r="C69" s="42" t="s">
        <v>77</v>
      </c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2.75" customHeight="1">
      <c r="C70" t="s">
        <v>135</v>
      </c>
      <c r="Q70" s="5"/>
    </row>
    <row r="71" spans="1:25" ht="12.75" customHeight="1">
      <c r="F71" s="647" t="s">
        <v>78</v>
      </c>
      <c r="G71" s="580"/>
      <c r="H71" s="580"/>
      <c r="I71" s="580"/>
      <c r="J71" s="580"/>
      <c r="K71" s="580"/>
      <c r="L71" s="580"/>
      <c r="M71" s="580"/>
      <c r="N71" s="580"/>
      <c r="O71" s="581"/>
      <c r="Q71" s="5"/>
    </row>
    <row r="72" spans="1:25" ht="12.75" customHeight="1">
      <c r="E72" s="5"/>
      <c r="F72" s="713">
        <v>35</v>
      </c>
      <c r="G72" s="581"/>
      <c r="H72" s="713">
        <v>36</v>
      </c>
      <c r="I72" s="581"/>
      <c r="J72" s="713">
        <v>36</v>
      </c>
      <c r="K72" s="581"/>
      <c r="L72" s="713">
        <v>34</v>
      </c>
      <c r="M72" s="581"/>
      <c r="N72" s="713">
        <v>26</v>
      </c>
      <c r="O72" s="581"/>
      <c r="Q72" s="5"/>
    </row>
    <row r="73" spans="1:25" ht="12.75" customHeight="1">
      <c r="E73" s="5"/>
      <c r="F73" s="23"/>
      <c r="G73" s="23"/>
      <c r="H73" s="23"/>
      <c r="I73" s="23"/>
      <c r="J73" s="23"/>
      <c r="K73" s="23"/>
      <c r="L73" s="23"/>
      <c r="M73" s="23"/>
      <c r="N73" s="23"/>
      <c r="O73" s="23"/>
      <c r="Q73" s="5"/>
    </row>
    <row r="74" spans="1:25" ht="12.75" customHeight="1">
      <c r="C74" s="15"/>
      <c r="D74" s="15"/>
      <c r="E74" s="5"/>
      <c r="Q74" s="5"/>
    </row>
    <row r="75" spans="1:25" ht="12.75" customHeight="1">
      <c r="C75" s="5"/>
      <c r="D75" s="5"/>
      <c r="E75" s="5"/>
      <c r="Q75" s="5"/>
    </row>
    <row r="76" spans="1:25" ht="12.75" customHeight="1">
      <c r="C76" s="5"/>
      <c r="D76" s="5"/>
      <c r="E76" s="5"/>
      <c r="Q76" s="5"/>
    </row>
    <row r="77" spans="1:25" ht="12.75" customHeight="1">
      <c r="C77" s="5"/>
      <c r="D77" s="5"/>
      <c r="E77" s="5"/>
      <c r="Q77" s="5"/>
    </row>
    <row r="78" spans="1:25" ht="12.75" customHeight="1">
      <c r="C78" s="5"/>
      <c r="D78" s="5"/>
      <c r="Q78" s="5"/>
    </row>
    <row r="79" spans="1:25" ht="12.75" customHeight="1">
      <c r="C79" s="5"/>
      <c r="D79" s="5"/>
      <c r="Q79" s="5"/>
    </row>
    <row r="80" spans="1:25" ht="12.75" customHeight="1">
      <c r="C80" s="5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Q84" s="5"/>
    </row>
    <row r="85" spans="3:17" ht="12.75" customHeight="1">
      <c r="Q85" s="5"/>
    </row>
    <row r="86" spans="3:17" ht="12.75" customHeight="1"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1">
    <mergeCell ref="B54:E54"/>
    <mergeCell ref="D55:E55"/>
    <mergeCell ref="C44:D44"/>
    <mergeCell ref="C43:D43"/>
    <mergeCell ref="X10:Y10"/>
    <mergeCell ref="F10:O10"/>
    <mergeCell ref="B52:E52"/>
    <mergeCell ref="B53:E53"/>
    <mergeCell ref="Q13:Q14"/>
    <mergeCell ref="Q19:Q22"/>
    <mergeCell ref="C37:D37"/>
    <mergeCell ref="C36:D36"/>
    <mergeCell ref="B28:E28"/>
    <mergeCell ref="C39:D39"/>
    <mergeCell ref="C10:C11"/>
    <mergeCell ref="S11:V11"/>
    <mergeCell ref="P10:P11"/>
    <mergeCell ref="E10:E11"/>
    <mergeCell ref="L11:M11"/>
    <mergeCell ref="F11:G11"/>
    <mergeCell ref="H11:I11"/>
    <mergeCell ref="J11:K11"/>
    <mergeCell ref="N11:O11"/>
    <mergeCell ref="B10:B11"/>
    <mergeCell ref="C15:E15"/>
    <mergeCell ref="C18:E18"/>
    <mergeCell ref="C42:D42"/>
    <mergeCell ref="C46:D46"/>
    <mergeCell ref="C45:D45"/>
    <mergeCell ref="B48:B49"/>
    <mergeCell ref="C48:D49"/>
    <mergeCell ref="C41:D41"/>
    <mergeCell ref="C33:D34"/>
    <mergeCell ref="C24:D24"/>
    <mergeCell ref="B29:P29"/>
    <mergeCell ref="B33:B34"/>
    <mergeCell ref="B32:E32"/>
    <mergeCell ref="C38:D38"/>
    <mergeCell ref="C47:D47"/>
    <mergeCell ref="N72:O72"/>
    <mergeCell ref="J72:K72"/>
    <mergeCell ref="L72:M72"/>
    <mergeCell ref="B67:E67"/>
    <mergeCell ref="H72:I72"/>
    <mergeCell ref="F72:G72"/>
    <mergeCell ref="C68:D68"/>
    <mergeCell ref="B55:B56"/>
    <mergeCell ref="C55:C56"/>
    <mergeCell ref="P55:P56"/>
    <mergeCell ref="D56:E56"/>
    <mergeCell ref="F71:O71"/>
    <mergeCell ref="C59:E59"/>
    <mergeCell ref="C58:E58"/>
    <mergeCell ref="C57:E57"/>
    <mergeCell ref="C66:E66"/>
    <mergeCell ref="C63:E63"/>
    <mergeCell ref="C62:E62"/>
    <mergeCell ref="C60:E60"/>
    <mergeCell ref="C61:E61"/>
    <mergeCell ref="C65:E65"/>
    <mergeCell ref="C64:E64"/>
  </mergeCells>
  <conditionalFormatting sqref="E74 C76:D76">
    <cfRule type="cellIs" dxfId="269" priority="10" operator="greaterThan">
      <formula>0</formula>
    </cfRule>
  </conditionalFormatting>
  <conditionalFormatting sqref="V13">
    <cfRule type="cellIs" dxfId="268" priority="11" operator="lessThan">
      <formula>$U$13</formula>
    </cfRule>
  </conditionalFormatting>
  <conditionalFormatting sqref="V14">
    <cfRule type="cellIs" dxfId="267" priority="12" operator="lessThan">
      <formula>$U$14</formula>
    </cfRule>
  </conditionalFormatting>
  <conditionalFormatting sqref="V16">
    <cfRule type="cellIs" dxfId="266" priority="13" operator="lessThan">
      <formula>$U$16</formula>
    </cfRule>
  </conditionalFormatting>
  <conditionalFormatting sqref="F50:O50">
    <cfRule type="cellIs" dxfId="265" priority="14" operator="lessThan">
      <formula>$F$40/2</formula>
    </cfRule>
  </conditionalFormatting>
  <conditionalFormatting sqref="P53">
    <cfRule type="cellIs" dxfId="264" priority="15" operator="lessThan">
      <formula>#REF!</formula>
    </cfRule>
  </conditionalFormatting>
  <conditionalFormatting sqref="P53">
    <cfRule type="cellIs" dxfId="263" priority="16" operator="greaterThan">
      <formula>#REF!</formula>
    </cfRule>
  </conditionalFormatting>
  <conditionalFormatting sqref="H72">
    <cfRule type="cellIs" dxfId="262" priority="21" operator="greaterThan">
      <formula>$H$72</formula>
    </cfRule>
  </conditionalFormatting>
  <conditionalFormatting sqref="N52:O52">
    <cfRule type="cellIs" dxfId="261" priority="38" operator="lessThan">
      <formula>#REF!</formula>
    </cfRule>
  </conditionalFormatting>
  <conditionalFormatting sqref="N52:O52">
    <cfRule type="cellIs" dxfId="260" priority="39" operator="greaterThan">
      <formula>#REF!</formula>
    </cfRule>
  </conditionalFormatting>
  <conditionalFormatting sqref="H51">
    <cfRule type="cellIs" dxfId="259" priority="40" operator="lessThan">
      <formula>$H$52</formula>
    </cfRule>
  </conditionalFormatting>
  <conditionalFormatting sqref="H51">
    <cfRule type="cellIs" dxfId="258" priority="41" operator="greaterThan">
      <formula>$H$52</formula>
    </cfRule>
  </conditionalFormatting>
  <conditionalFormatting sqref="I51">
    <cfRule type="cellIs" dxfId="257" priority="42" operator="lessThan">
      <formula>$I$52</formula>
    </cfRule>
  </conditionalFormatting>
  <conditionalFormatting sqref="I51">
    <cfRule type="cellIs" dxfId="256" priority="43" operator="greaterThan">
      <formula>$I$52</formula>
    </cfRule>
  </conditionalFormatting>
  <conditionalFormatting sqref="J51">
    <cfRule type="cellIs" dxfId="255" priority="44" operator="lessThan">
      <formula>$J$52</formula>
    </cfRule>
  </conditionalFormatting>
  <conditionalFormatting sqref="J51">
    <cfRule type="cellIs" dxfId="254" priority="45" operator="greaterThan">
      <formula>$J$52</formula>
    </cfRule>
  </conditionalFormatting>
  <conditionalFormatting sqref="K51">
    <cfRule type="cellIs" dxfId="253" priority="46" operator="lessThan">
      <formula>$K$52</formula>
    </cfRule>
  </conditionalFormatting>
  <conditionalFormatting sqref="K51">
    <cfRule type="cellIs" dxfId="252" priority="47" operator="greaterThan">
      <formula>$K$52</formula>
    </cfRule>
  </conditionalFormatting>
  <conditionalFormatting sqref="L51">
    <cfRule type="cellIs" dxfId="251" priority="48" operator="lessThan">
      <formula>$L$52</formula>
    </cfRule>
  </conditionalFormatting>
  <conditionalFormatting sqref="L51">
    <cfRule type="cellIs" dxfId="250" priority="49" operator="greaterThan">
      <formula>$L$52</formula>
    </cfRule>
  </conditionalFormatting>
  <conditionalFormatting sqref="M51">
    <cfRule type="cellIs" dxfId="249" priority="50" operator="lessThan">
      <formula>$M$52</formula>
    </cfRule>
  </conditionalFormatting>
  <conditionalFormatting sqref="M51">
    <cfRule type="cellIs" dxfId="248" priority="51" operator="greaterThan">
      <formula>$M$52</formula>
    </cfRule>
  </conditionalFormatting>
  <conditionalFormatting sqref="N51">
    <cfRule type="cellIs" dxfId="247" priority="52" operator="lessThan">
      <formula>$N$52</formula>
    </cfRule>
  </conditionalFormatting>
  <conditionalFormatting sqref="N51">
    <cfRule type="cellIs" dxfId="246" priority="53" operator="greaterThan">
      <formula>$N$52</formula>
    </cfRule>
  </conditionalFormatting>
  <conditionalFormatting sqref="O51">
    <cfRule type="cellIs" dxfId="245" priority="54" operator="lessThan">
      <formula>$O$52</formula>
    </cfRule>
  </conditionalFormatting>
  <conditionalFormatting sqref="O51">
    <cfRule type="cellIs" dxfId="244" priority="55" operator="greaterThan">
      <formula>$O$52</formula>
    </cfRule>
  </conditionalFormatting>
  <conditionalFormatting sqref="F51">
    <cfRule type="cellIs" dxfId="243" priority="56" operator="lessThan">
      <formula>$F$52</formula>
    </cfRule>
  </conditionalFormatting>
  <conditionalFormatting sqref="F51">
    <cfRule type="cellIs" dxfId="242" priority="57" operator="greaterThan">
      <formula>$F$52</formula>
    </cfRule>
  </conditionalFormatting>
  <conditionalFormatting sqref="G51">
    <cfRule type="cellIs" dxfId="241" priority="58" operator="lessThan">
      <formula>$G$52</formula>
    </cfRule>
  </conditionalFormatting>
  <conditionalFormatting sqref="G51">
    <cfRule type="cellIs" dxfId="240" priority="59" operator="greaterThan">
      <formula>$G$52</formula>
    </cfRule>
  </conditionalFormatting>
  <conditionalFormatting sqref="H54:I54">
    <cfRule type="cellIs" dxfId="239" priority="4" operator="notEqual">
      <formula>$H$72</formula>
    </cfRule>
    <cfRule type="cellIs" dxfId="238" priority="9" operator="notEqual">
      <formula>$H$72</formula>
    </cfRule>
  </conditionalFormatting>
  <conditionalFormatting sqref="J54:K54">
    <cfRule type="cellIs" dxfId="237" priority="3" operator="notEqual">
      <formula>$J$72</formula>
    </cfRule>
    <cfRule type="cellIs" dxfId="236" priority="8" operator="notEqual">
      <formula>$J$72</formula>
    </cfRule>
  </conditionalFormatting>
  <conditionalFormatting sqref="L54:M54">
    <cfRule type="cellIs" dxfId="235" priority="2" operator="notEqual">
      <formula>$L$72</formula>
    </cfRule>
    <cfRule type="cellIs" dxfId="234" priority="7" operator="notEqual">
      <formula>$L$72</formula>
    </cfRule>
  </conditionalFormatting>
  <conditionalFormatting sqref="N54:O54">
    <cfRule type="cellIs" dxfId="233" priority="1" operator="notEqual">
      <formula>$N$72</formula>
    </cfRule>
    <cfRule type="cellIs" dxfId="232" priority="6" operator="notEqual">
      <formula>$N$72</formula>
    </cfRule>
  </conditionalFormatting>
  <conditionalFormatting sqref="F54:G54">
    <cfRule type="cellIs" dxfId="231" priority="5" operator="notEqual">
      <formula>$F$72</formula>
    </cfRule>
  </conditionalFormatting>
  <dataValidations count="5">
    <dataValidation type="list" allowBlank="1" showErrorMessage="1" sqref="D13:D14">
      <formula1>$T$21:$T$24</formula1>
    </dataValidation>
    <dataValidation type="list" allowBlank="1" showErrorMessage="1" sqref="F53:O53 E33:E39 E41:E49">
      <formula1>$T$13:$T$16</formula1>
    </dataValidation>
    <dataValidation type="list" allowBlank="1" showErrorMessage="1" sqref="D30">
      <formula1>$T$21:$T$23</formula1>
    </dataValidation>
    <dataValidation type="list" allowBlank="1" showErrorMessage="1" sqref="D31">
      <formula1>$Y$13:$Y$16</formula1>
    </dataValidation>
    <dataValidation type="list" allowBlank="1" showErrorMessage="1" sqref="C30:C31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759" t="s">
        <v>161</v>
      </c>
      <c r="C2" s="635"/>
      <c r="D2" s="151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162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2">
        <v>32</v>
      </c>
      <c r="R3" s="5" t="s">
        <v>163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722" t="s">
        <v>4</v>
      </c>
      <c r="C5" s="748" t="s">
        <v>5</v>
      </c>
      <c r="D5" s="56"/>
      <c r="E5" s="750"/>
      <c r="F5" s="658" t="s">
        <v>6</v>
      </c>
      <c r="G5" s="580"/>
      <c r="H5" s="580"/>
      <c r="I5" s="580"/>
      <c r="J5" s="580"/>
      <c r="K5" s="581"/>
      <c r="L5" s="760" t="s">
        <v>164</v>
      </c>
      <c r="M5" s="752" t="s">
        <v>165</v>
      </c>
      <c r="N5" s="7"/>
      <c r="O5" s="7"/>
      <c r="P5" s="7"/>
      <c r="Q5" s="767" t="s">
        <v>166</v>
      </c>
      <c r="R5" s="5" t="s">
        <v>167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619"/>
      <c r="C6" s="749"/>
      <c r="D6" s="153"/>
      <c r="E6" s="768"/>
      <c r="F6" s="658" t="s">
        <v>8</v>
      </c>
      <c r="G6" s="581"/>
      <c r="H6" s="658" t="s">
        <v>9</v>
      </c>
      <c r="I6" s="581"/>
      <c r="J6" s="658" t="s">
        <v>10</v>
      </c>
      <c r="K6" s="581"/>
      <c r="L6" s="619"/>
      <c r="M6" s="619"/>
      <c r="N6" s="7"/>
      <c r="O6" s="7"/>
      <c r="P6" s="7"/>
      <c r="Q6" s="619"/>
      <c r="R6" s="5"/>
      <c r="S6" s="647" t="s">
        <v>46</v>
      </c>
      <c r="T6" s="580"/>
      <c r="U6" s="580"/>
      <c r="V6" s="581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54"/>
      <c r="E7" s="155"/>
      <c r="F7" s="84">
        <v>1</v>
      </c>
      <c r="G7" s="84">
        <v>1</v>
      </c>
      <c r="H7" s="84">
        <v>2</v>
      </c>
      <c r="I7" s="84">
        <v>2</v>
      </c>
      <c r="J7" s="84">
        <v>2</v>
      </c>
      <c r="K7" s="84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83" t="s">
        <v>141</v>
      </c>
      <c r="E8" s="155"/>
      <c r="F8" s="84">
        <v>2</v>
      </c>
      <c r="G8" s="84">
        <v>2</v>
      </c>
      <c r="H8" s="84">
        <v>2</v>
      </c>
      <c r="I8" s="84">
        <v>2</v>
      </c>
      <c r="J8" s="84"/>
      <c r="K8" s="84"/>
      <c r="L8" s="21">
        <f t="shared" si="0"/>
        <v>4</v>
      </c>
      <c r="M8" s="21">
        <f t="shared" si="1"/>
        <v>128</v>
      </c>
      <c r="N8" s="156" t="s">
        <v>168</v>
      </c>
      <c r="O8" s="23"/>
      <c r="P8" s="23"/>
      <c r="Q8" s="50">
        <v>130</v>
      </c>
      <c r="S8" s="157" t="s">
        <v>169</v>
      </c>
      <c r="T8" s="158" t="s">
        <v>170</v>
      </c>
      <c r="U8" s="18">
        <v>200</v>
      </c>
      <c r="V8" s="18">
        <f>SUMIF($E$22:$E$29,$T8,$M$22:$M$29)+SUMIF($E$31:$E$34,$T8,$M$31:$M$34)</f>
        <v>1088</v>
      </c>
    </row>
    <row r="9" spans="1:26" ht="12.75" customHeight="1">
      <c r="B9" s="25">
        <v>3</v>
      </c>
      <c r="C9" s="58" t="s">
        <v>26</v>
      </c>
      <c r="D9" s="154"/>
      <c r="E9" s="155"/>
      <c r="F9" s="84">
        <v>2</v>
      </c>
      <c r="G9" s="84">
        <v>2</v>
      </c>
      <c r="H9" s="84"/>
      <c r="I9" s="84"/>
      <c r="J9" s="84"/>
      <c r="K9" s="84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8" t="s">
        <v>171</v>
      </c>
      <c r="U9" s="18">
        <v>700</v>
      </c>
      <c r="V9" s="18">
        <f>SUMIF($E$22:$E$29,$T9,$M$22:$M$29)+SUMIF($E$31:$E$34,$T9,$M$31:$M$34)</f>
        <v>512</v>
      </c>
    </row>
    <row r="10" spans="1:26" ht="12.75" customHeight="1">
      <c r="B10" s="25">
        <v>4</v>
      </c>
      <c r="C10" s="58" t="s">
        <v>29</v>
      </c>
      <c r="D10" s="154"/>
      <c r="E10" s="155"/>
      <c r="F10" s="84">
        <v>1</v>
      </c>
      <c r="G10" s="84">
        <v>1</v>
      </c>
      <c r="H10" s="84"/>
      <c r="I10" s="84"/>
      <c r="J10" s="84"/>
      <c r="K10" s="84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8"/>
      <c r="U10" s="18"/>
      <c r="V10" s="18">
        <f>SUMIF($E$22:$E$29,$T10,$M$22:$M$29)+SUMIF($E$31:$E$34,$T10,$M$31:$M$34)</f>
        <v>0</v>
      </c>
    </row>
    <row r="11" spans="1:26" ht="12.75" customHeight="1">
      <c r="B11" s="25">
        <v>5</v>
      </c>
      <c r="C11" s="58" t="s">
        <v>32</v>
      </c>
      <c r="D11" s="154"/>
      <c r="E11" s="155"/>
      <c r="F11" s="84">
        <v>2</v>
      </c>
      <c r="G11" s="84">
        <v>2</v>
      </c>
      <c r="H11" s="84"/>
      <c r="I11" s="84"/>
      <c r="J11" s="84"/>
      <c r="K11" s="84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9" t="s">
        <v>146</v>
      </c>
      <c r="T11" s="160"/>
      <c r="U11" s="18"/>
      <c r="V11" s="18">
        <f>SUMIF($E$22:$E$29,$T11,$M$22:$M$29)+SUMIF($E$31:$E$34,$T11,$M$31:$M$34)</f>
        <v>0</v>
      </c>
    </row>
    <row r="12" spans="1:26" ht="12.75" customHeight="1">
      <c r="B12" s="25">
        <v>6</v>
      </c>
      <c r="C12" s="58" t="s">
        <v>31</v>
      </c>
      <c r="D12" s="154"/>
      <c r="E12" s="155"/>
      <c r="F12" s="84">
        <v>1</v>
      </c>
      <c r="G12" s="84">
        <v>1</v>
      </c>
      <c r="H12" s="84"/>
      <c r="I12" s="84"/>
      <c r="J12" s="84"/>
      <c r="K12" s="84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54"/>
      <c r="E13" s="155"/>
      <c r="F13" s="84">
        <v>1</v>
      </c>
      <c r="G13" s="84">
        <v>1</v>
      </c>
      <c r="H13" s="84"/>
      <c r="I13" s="84"/>
      <c r="J13" s="84"/>
      <c r="K13" s="84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54"/>
      <c r="E14" s="155"/>
      <c r="F14" s="84">
        <v>1</v>
      </c>
      <c r="G14" s="84">
        <v>1</v>
      </c>
      <c r="H14" s="84"/>
      <c r="I14" s="84"/>
      <c r="J14" s="84"/>
      <c r="K14" s="84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54"/>
      <c r="E15" s="155"/>
      <c r="F15" s="84">
        <v>1</v>
      </c>
      <c r="G15" s="84">
        <v>1</v>
      </c>
      <c r="H15" s="84"/>
      <c r="I15" s="84"/>
      <c r="J15" s="84"/>
      <c r="K15" s="84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54"/>
      <c r="E16" s="155"/>
      <c r="F16" s="84">
        <v>2</v>
      </c>
      <c r="G16" s="84">
        <v>2</v>
      </c>
      <c r="H16" s="84">
        <v>1</v>
      </c>
      <c r="I16" s="84">
        <v>1</v>
      </c>
      <c r="J16" s="84">
        <v>1</v>
      </c>
      <c r="K16" s="84">
        <v>1</v>
      </c>
      <c r="L16" s="21">
        <f t="shared" si="0"/>
        <v>4</v>
      </c>
      <c r="M16" s="21">
        <f t="shared" si="1"/>
        <v>128</v>
      </c>
      <c r="N16" s="156" t="s">
        <v>168</v>
      </c>
      <c r="O16" s="23"/>
      <c r="P16" s="23"/>
      <c r="Q16" s="55">
        <v>130</v>
      </c>
      <c r="T16" s="15" t="s">
        <v>142</v>
      </c>
    </row>
    <row r="17" spans="1:24" ht="12.75" customHeight="1">
      <c r="B17" s="25">
        <v>11</v>
      </c>
      <c r="C17" s="58" t="s">
        <v>40</v>
      </c>
      <c r="D17" s="154"/>
      <c r="E17" s="155"/>
      <c r="F17" s="84"/>
      <c r="G17" s="84"/>
      <c r="H17" s="84">
        <v>1</v>
      </c>
      <c r="I17" s="84">
        <v>1</v>
      </c>
      <c r="J17" s="84"/>
      <c r="K17" s="84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141</v>
      </c>
    </row>
    <row r="18" spans="1:24" ht="12.75" customHeight="1">
      <c r="B18" s="25">
        <v>12</v>
      </c>
      <c r="C18" s="58" t="s">
        <v>72</v>
      </c>
      <c r="D18" s="154"/>
      <c r="E18" s="155"/>
      <c r="F18" s="84">
        <v>3</v>
      </c>
      <c r="G18" s="84">
        <v>3</v>
      </c>
      <c r="H18" s="84">
        <v>3</v>
      </c>
      <c r="I18" s="84">
        <v>3</v>
      </c>
      <c r="J18" s="84">
        <v>3</v>
      </c>
      <c r="K18" s="84">
        <v>3</v>
      </c>
      <c r="L18" s="21">
        <f t="shared" si="0"/>
        <v>9</v>
      </c>
      <c r="M18" s="21">
        <f t="shared" si="1"/>
        <v>288</v>
      </c>
      <c r="N18" s="156" t="s">
        <v>168</v>
      </c>
      <c r="O18" s="23"/>
      <c r="P18" s="23"/>
      <c r="Q18" s="55">
        <v>290</v>
      </c>
      <c r="T18" s="15" t="s">
        <v>143</v>
      </c>
    </row>
    <row r="19" spans="1:24" ht="12.75" customHeight="1">
      <c r="B19" s="25">
        <v>13</v>
      </c>
      <c r="C19" s="58" t="s">
        <v>73</v>
      </c>
      <c r="D19" s="154"/>
      <c r="E19" s="155"/>
      <c r="F19" s="84">
        <v>1</v>
      </c>
      <c r="G19" s="84">
        <v>1</v>
      </c>
      <c r="H19" s="84"/>
      <c r="I19" s="84"/>
      <c r="J19" s="84"/>
      <c r="K19" s="84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54"/>
      <c r="E20" s="154"/>
      <c r="F20" s="84">
        <v>1</v>
      </c>
      <c r="G20" s="84">
        <v>1</v>
      </c>
      <c r="H20" s="84">
        <v>1</v>
      </c>
      <c r="I20" s="84">
        <v>1</v>
      </c>
      <c r="J20" s="84">
        <v>1</v>
      </c>
      <c r="K20" s="84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765" t="s">
        <v>172</v>
      </c>
      <c r="C21" s="580"/>
      <c r="D21" s="580"/>
      <c r="E21" s="581"/>
      <c r="F21" s="161">
        <f t="shared" ref="F21:L21" si="2">SUM(F7:F20)</f>
        <v>19</v>
      </c>
      <c r="G21" s="161">
        <f t="shared" si="2"/>
        <v>19</v>
      </c>
      <c r="H21" s="161">
        <f t="shared" si="2"/>
        <v>10</v>
      </c>
      <c r="I21" s="161">
        <f t="shared" si="2"/>
        <v>10</v>
      </c>
      <c r="J21" s="161">
        <f t="shared" si="2"/>
        <v>7</v>
      </c>
      <c r="K21" s="161">
        <f t="shared" si="2"/>
        <v>7</v>
      </c>
      <c r="L21" s="78">
        <f t="shared" si="2"/>
        <v>36</v>
      </c>
      <c r="M21" s="78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764" t="s">
        <v>154</v>
      </c>
      <c r="D22" s="581"/>
      <c r="E22" s="91" t="s">
        <v>170</v>
      </c>
      <c r="F22" s="116"/>
      <c r="G22" s="116"/>
      <c r="H22" s="116"/>
      <c r="I22" s="116"/>
      <c r="J22" s="116">
        <v>1</v>
      </c>
      <c r="K22" s="116">
        <v>1</v>
      </c>
      <c r="L22" s="95">
        <f>SUM(F22:K22)/2</f>
        <v>1</v>
      </c>
      <c r="M22" s="21">
        <f t="shared" si="1"/>
        <v>32</v>
      </c>
      <c r="N22" s="769">
        <f>SUM(M22:M29)</f>
        <v>640</v>
      </c>
      <c r="O22" s="769">
        <f>N22+N31</f>
        <v>1600</v>
      </c>
      <c r="P22" s="23"/>
      <c r="S22" s="15" t="s">
        <v>170</v>
      </c>
      <c r="T22" s="770" t="s">
        <v>174</v>
      </c>
      <c r="U22" s="635"/>
      <c r="V22" s="635"/>
      <c r="W22" s="635"/>
      <c r="X22" s="635"/>
    </row>
    <row r="23" spans="1:24" ht="12.75" customHeight="1">
      <c r="B23" s="10">
        <v>16</v>
      </c>
      <c r="C23" s="764" t="s">
        <v>175</v>
      </c>
      <c r="D23" s="581"/>
      <c r="E23" s="91" t="s">
        <v>170</v>
      </c>
      <c r="F23" s="116">
        <v>1</v>
      </c>
      <c r="G23" s="116">
        <v>1</v>
      </c>
      <c r="H23" s="116"/>
      <c r="I23" s="116"/>
      <c r="J23" s="116"/>
      <c r="K23" s="116"/>
      <c r="L23" s="95">
        <f>SUM(F23:K23)/2</f>
        <v>1</v>
      </c>
      <c r="M23" s="21">
        <f t="shared" si="1"/>
        <v>32</v>
      </c>
      <c r="N23" s="650"/>
      <c r="O23" s="650"/>
      <c r="P23" s="23"/>
      <c r="S23" s="15"/>
      <c r="T23" s="635"/>
      <c r="U23" s="635"/>
      <c r="V23" s="635"/>
      <c r="W23" s="635"/>
      <c r="X23" s="635"/>
    </row>
    <row r="24" spans="1:24" ht="12.75" customHeight="1">
      <c r="B24" s="10">
        <v>17</v>
      </c>
      <c r="C24" s="764" t="s">
        <v>83</v>
      </c>
      <c r="D24" s="581"/>
      <c r="E24" s="91" t="s">
        <v>170</v>
      </c>
      <c r="F24" s="116"/>
      <c r="G24" s="116"/>
      <c r="H24" s="116"/>
      <c r="I24" s="116"/>
      <c r="J24" s="116">
        <v>2</v>
      </c>
      <c r="K24" s="116">
        <v>2</v>
      </c>
      <c r="L24" s="95">
        <f>SUM(F24:K24)/2</f>
        <v>2</v>
      </c>
      <c r="M24" s="21">
        <f t="shared" si="1"/>
        <v>64</v>
      </c>
      <c r="N24" s="650"/>
      <c r="O24" s="650"/>
      <c r="P24" s="23"/>
      <c r="S24" s="5"/>
      <c r="T24" s="635"/>
      <c r="U24" s="635"/>
      <c r="V24" s="635"/>
      <c r="W24" s="635"/>
      <c r="X24" s="635"/>
    </row>
    <row r="25" spans="1:24" ht="12.75" customHeight="1">
      <c r="B25" s="766">
        <v>18</v>
      </c>
      <c r="C25" s="737" t="s">
        <v>155</v>
      </c>
      <c r="D25" s="727"/>
      <c r="E25" s="77" t="s">
        <v>170</v>
      </c>
      <c r="F25" s="98">
        <v>1</v>
      </c>
      <c r="G25" s="98">
        <v>1</v>
      </c>
      <c r="H25" s="98">
        <v>1</v>
      </c>
      <c r="I25" s="98">
        <v>1</v>
      </c>
      <c r="J25" s="98"/>
      <c r="K25" s="98"/>
      <c r="L25" s="756">
        <f>SUM(F25:K26)/2</f>
        <v>5</v>
      </c>
      <c r="M25" s="756">
        <f t="shared" si="1"/>
        <v>160</v>
      </c>
      <c r="N25" s="650"/>
      <c r="O25" s="650"/>
      <c r="P25" s="23"/>
      <c r="T25" s="635"/>
      <c r="U25" s="635"/>
      <c r="V25" s="635"/>
      <c r="W25" s="635"/>
      <c r="X25" s="635"/>
    </row>
    <row r="26" spans="1:24" ht="12.75" customHeight="1">
      <c r="B26" s="619"/>
      <c r="C26" s="725"/>
      <c r="D26" s="728"/>
      <c r="E26" s="77" t="s">
        <v>171</v>
      </c>
      <c r="F26" s="98"/>
      <c r="G26" s="98"/>
      <c r="H26" s="98">
        <v>2</v>
      </c>
      <c r="I26" s="98">
        <v>2</v>
      </c>
      <c r="J26" s="98">
        <v>1</v>
      </c>
      <c r="K26" s="98">
        <v>1</v>
      </c>
      <c r="L26" s="619"/>
      <c r="M26" s="619"/>
      <c r="N26" s="650"/>
      <c r="O26" s="650"/>
      <c r="P26" s="23"/>
      <c r="S26" s="15" t="s">
        <v>171</v>
      </c>
      <c r="T26" s="99" t="s">
        <v>144</v>
      </c>
    </row>
    <row r="27" spans="1:24" ht="12.75" customHeight="1">
      <c r="B27" s="10">
        <v>19</v>
      </c>
      <c r="C27" s="761" t="s">
        <v>176</v>
      </c>
      <c r="D27" s="581"/>
      <c r="E27" s="77" t="s">
        <v>171</v>
      </c>
      <c r="F27" s="98"/>
      <c r="G27" s="98"/>
      <c r="H27" s="98"/>
      <c r="I27" s="98"/>
      <c r="J27" s="98">
        <v>1</v>
      </c>
      <c r="K27" s="98">
        <v>1</v>
      </c>
      <c r="L27" s="95">
        <f>SUM(F27:K27)/2</f>
        <v>1</v>
      </c>
      <c r="M27" s="21">
        <f t="shared" ref="M27:M33" si="3">L27*$Q$3</f>
        <v>32</v>
      </c>
      <c r="N27" s="650"/>
      <c r="O27" s="650"/>
      <c r="P27" s="23"/>
    </row>
    <row r="28" spans="1:24" ht="12.75" customHeight="1">
      <c r="B28" s="10">
        <v>20</v>
      </c>
      <c r="C28" s="714" t="s">
        <v>177</v>
      </c>
      <c r="D28" s="581"/>
      <c r="E28" s="77" t="s">
        <v>171</v>
      </c>
      <c r="F28" s="98">
        <v>1</v>
      </c>
      <c r="G28" s="98">
        <v>1</v>
      </c>
      <c r="H28" s="98">
        <v>3</v>
      </c>
      <c r="I28" s="98">
        <v>3</v>
      </c>
      <c r="J28" s="98">
        <v>1</v>
      </c>
      <c r="K28" s="98">
        <v>1</v>
      </c>
      <c r="L28" s="95">
        <f>SUM(F28:K28)/2</f>
        <v>5</v>
      </c>
      <c r="M28" s="21">
        <f t="shared" si="3"/>
        <v>160</v>
      </c>
      <c r="N28" s="650"/>
      <c r="O28" s="650"/>
      <c r="P28" s="23"/>
    </row>
    <row r="29" spans="1:24" ht="12.75" customHeight="1">
      <c r="B29" s="10">
        <v>21</v>
      </c>
      <c r="C29" s="761" t="s">
        <v>156</v>
      </c>
      <c r="D29" s="581"/>
      <c r="E29" s="77" t="s">
        <v>171</v>
      </c>
      <c r="F29" s="98"/>
      <c r="G29" s="98"/>
      <c r="H29" s="98">
        <v>2</v>
      </c>
      <c r="I29" s="98">
        <v>2</v>
      </c>
      <c r="J29" s="98">
        <v>3</v>
      </c>
      <c r="K29" s="98">
        <v>3</v>
      </c>
      <c r="L29" s="95">
        <f>SUM(F29:K29)/2</f>
        <v>5</v>
      </c>
      <c r="M29" s="21">
        <f t="shared" si="3"/>
        <v>160</v>
      </c>
      <c r="N29" s="619"/>
      <c r="O29" s="650"/>
      <c r="P29" s="23"/>
    </row>
    <row r="30" spans="1:24" ht="12.75" customHeight="1">
      <c r="B30" s="80" t="s">
        <v>91</v>
      </c>
      <c r="C30" s="137"/>
      <c r="D30" s="81"/>
      <c r="E30" s="164"/>
      <c r="F30" s="107">
        <f t="shared" ref="F30:K30" si="4">SUM(F22:F29)</f>
        <v>3</v>
      </c>
      <c r="G30" s="122">
        <f t="shared" si="4"/>
        <v>3</v>
      </c>
      <c r="H30" s="122">
        <f t="shared" si="4"/>
        <v>8</v>
      </c>
      <c r="I30" s="122">
        <f t="shared" si="4"/>
        <v>8</v>
      </c>
      <c r="J30" s="122">
        <f t="shared" si="4"/>
        <v>9</v>
      </c>
      <c r="K30" s="122">
        <f t="shared" si="4"/>
        <v>9</v>
      </c>
      <c r="L30" s="107">
        <f>SUM(F30:K30)</f>
        <v>40</v>
      </c>
      <c r="M30" s="165">
        <f t="shared" si="3"/>
        <v>1280</v>
      </c>
      <c r="N30" s="18"/>
      <c r="O30" s="650"/>
      <c r="P30" s="23"/>
    </row>
    <row r="31" spans="1:24" ht="12.75" customHeight="1">
      <c r="A31" s="5"/>
      <c r="B31" s="166">
        <v>22</v>
      </c>
      <c r="C31" s="761" t="s">
        <v>178</v>
      </c>
      <c r="D31" s="581"/>
      <c r="E31" s="77" t="s">
        <v>171</v>
      </c>
      <c r="F31" s="98"/>
      <c r="G31" s="98"/>
      <c r="H31" s="98">
        <v>1</v>
      </c>
      <c r="I31" s="98">
        <v>1</v>
      </c>
      <c r="J31" s="98">
        <v>2</v>
      </c>
      <c r="K31" s="98">
        <v>2</v>
      </c>
      <c r="L31" s="95">
        <f>SUM(F31:K31)/2</f>
        <v>3</v>
      </c>
      <c r="M31" s="21">
        <f t="shared" si="3"/>
        <v>96</v>
      </c>
      <c r="N31" s="758">
        <f>SUM(M31:M34)</f>
        <v>960</v>
      </c>
      <c r="O31" s="650"/>
      <c r="P31" s="23"/>
      <c r="R31" s="5"/>
      <c r="S31" s="5"/>
      <c r="T31" s="5"/>
      <c r="U31" s="5"/>
      <c r="V31" s="5"/>
    </row>
    <row r="32" spans="1:24" ht="12.75" customHeight="1">
      <c r="A32" s="5"/>
      <c r="B32" s="166">
        <v>23</v>
      </c>
      <c r="C32" s="761" t="s">
        <v>179</v>
      </c>
      <c r="D32" s="581"/>
      <c r="E32" s="77" t="s">
        <v>171</v>
      </c>
      <c r="F32" s="98"/>
      <c r="G32" s="98"/>
      <c r="H32" s="98"/>
      <c r="I32" s="98"/>
      <c r="J32" s="98">
        <v>2</v>
      </c>
      <c r="K32" s="98">
        <v>2</v>
      </c>
      <c r="L32" s="95">
        <f>SUM(F32:K32)/2</f>
        <v>2</v>
      </c>
      <c r="M32" s="21">
        <f t="shared" si="3"/>
        <v>64</v>
      </c>
      <c r="N32" s="650"/>
      <c r="O32" s="650"/>
      <c r="P32" s="23"/>
      <c r="Q32" s="156" t="s">
        <v>180</v>
      </c>
      <c r="R32" s="5"/>
      <c r="S32" s="5"/>
      <c r="T32" s="5"/>
      <c r="U32" s="5"/>
      <c r="V32" s="5"/>
    </row>
    <row r="33" spans="1:22" ht="12.75" customHeight="1">
      <c r="B33" s="772">
        <v>24</v>
      </c>
      <c r="C33" s="737" t="s">
        <v>173</v>
      </c>
      <c r="D33" s="727"/>
      <c r="E33" s="167" t="s">
        <v>170</v>
      </c>
      <c r="F33" s="168">
        <v>1</v>
      </c>
      <c r="G33" s="169">
        <v>1</v>
      </c>
      <c r="H33" s="169"/>
      <c r="I33" s="169"/>
      <c r="J33" s="169"/>
      <c r="K33" s="169"/>
      <c r="L33" s="756">
        <f>SUM(F33:K34)/2</f>
        <v>25</v>
      </c>
      <c r="M33" s="756">
        <f t="shared" si="3"/>
        <v>800</v>
      </c>
      <c r="N33" s="650"/>
      <c r="O33" s="650"/>
      <c r="P33" s="23"/>
    </row>
    <row r="34" spans="1:22" ht="12.75" customHeight="1">
      <c r="B34" s="619"/>
      <c r="C34" s="725"/>
      <c r="D34" s="728"/>
      <c r="E34" s="167" t="s">
        <v>171</v>
      </c>
      <c r="F34" s="93">
        <v>4</v>
      </c>
      <c r="G34" s="93">
        <v>4</v>
      </c>
      <c r="H34" s="93">
        <v>10</v>
      </c>
      <c r="I34" s="93">
        <v>10</v>
      </c>
      <c r="J34" s="93">
        <v>10</v>
      </c>
      <c r="K34" s="170">
        <v>10</v>
      </c>
      <c r="L34" s="619"/>
      <c r="M34" s="619"/>
      <c r="N34" s="619"/>
      <c r="O34" s="619"/>
      <c r="P34" s="23"/>
    </row>
    <row r="35" spans="1:22" ht="12.75" customHeight="1">
      <c r="B35" s="771" t="s">
        <v>99</v>
      </c>
      <c r="C35" s="580"/>
      <c r="D35" s="580"/>
      <c r="E35" s="581"/>
      <c r="F35" s="122">
        <f t="shared" ref="F35:K35" si="5">SUM(F31:F34)</f>
        <v>5</v>
      </c>
      <c r="G35" s="122">
        <f t="shared" si="5"/>
        <v>5</v>
      </c>
      <c r="H35" s="122">
        <f t="shared" si="5"/>
        <v>11</v>
      </c>
      <c r="I35" s="122">
        <f t="shared" si="5"/>
        <v>11</v>
      </c>
      <c r="J35" s="122">
        <f t="shared" si="5"/>
        <v>14</v>
      </c>
      <c r="K35" s="122">
        <f t="shared" si="5"/>
        <v>14</v>
      </c>
      <c r="L35" s="107">
        <f>SUM(F35:K35)</f>
        <v>60</v>
      </c>
      <c r="M35" s="165">
        <f>L35*$Q$3</f>
        <v>1920</v>
      </c>
      <c r="N35" s="23"/>
      <c r="O35" s="23"/>
      <c r="P35" s="23"/>
    </row>
    <row r="36" spans="1:22" ht="12.75" customHeight="1">
      <c r="B36" s="763" t="s">
        <v>181</v>
      </c>
      <c r="C36" s="580"/>
      <c r="D36" s="580"/>
      <c r="E36" s="581"/>
      <c r="F36" s="171">
        <f t="shared" ref="F36:K36" si="6">F30+F35</f>
        <v>8</v>
      </c>
      <c r="G36" s="171">
        <f t="shared" si="6"/>
        <v>8</v>
      </c>
      <c r="H36" s="171">
        <f t="shared" si="6"/>
        <v>19</v>
      </c>
      <c r="I36" s="171">
        <f t="shared" si="6"/>
        <v>19</v>
      </c>
      <c r="J36" s="171">
        <f t="shared" si="6"/>
        <v>23</v>
      </c>
      <c r="K36" s="171">
        <f t="shared" si="6"/>
        <v>23</v>
      </c>
      <c r="L36" s="172">
        <f>SUM(F36:K36)</f>
        <v>100</v>
      </c>
      <c r="M36" s="173">
        <f>L36*$Q$3</f>
        <v>3200</v>
      </c>
      <c r="N36" s="23"/>
      <c r="O36" s="23"/>
      <c r="P36" s="23"/>
    </row>
    <row r="37" spans="1:22" ht="12.75" customHeight="1">
      <c r="B37" s="736" t="s">
        <v>114</v>
      </c>
      <c r="C37" s="580"/>
      <c r="D37" s="580"/>
      <c r="E37" s="581"/>
      <c r="F37" s="136"/>
      <c r="G37" s="8"/>
      <c r="H37" s="8"/>
      <c r="I37" s="8"/>
      <c r="J37" s="8"/>
      <c r="K37" s="8" t="s">
        <v>171</v>
      </c>
      <c r="L37" s="18">
        <f>COUNTA(F37:K37)</f>
        <v>1</v>
      </c>
      <c r="M37" s="18">
        <f>COUNTA(T9:T11)</f>
        <v>1</v>
      </c>
      <c r="O37" s="23"/>
      <c r="P37" s="23"/>
    </row>
    <row r="38" spans="1:22" ht="12.75" customHeight="1">
      <c r="A38" s="5"/>
      <c r="B38" s="762" t="s">
        <v>182</v>
      </c>
      <c r="C38" s="580"/>
      <c r="D38" s="580"/>
      <c r="E38" s="581"/>
      <c r="F38" s="142">
        <f t="shared" ref="F38:K38" si="7">F21+F36</f>
        <v>27</v>
      </c>
      <c r="G38" s="142">
        <f t="shared" si="7"/>
        <v>27</v>
      </c>
      <c r="H38" s="142">
        <f t="shared" si="7"/>
        <v>29</v>
      </c>
      <c r="I38" s="142">
        <f t="shared" si="7"/>
        <v>29</v>
      </c>
      <c r="J38" s="142">
        <f t="shared" si="7"/>
        <v>30</v>
      </c>
      <c r="K38" s="142">
        <f t="shared" si="7"/>
        <v>30</v>
      </c>
      <c r="L38" s="142">
        <f>SUM(F38:K38)</f>
        <v>172</v>
      </c>
      <c r="M38" s="39">
        <f>L36*$Q$3</f>
        <v>3200</v>
      </c>
      <c r="O38" s="23"/>
      <c r="P38" s="23"/>
      <c r="R38" s="5"/>
      <c r="S38" s="5"/>
      <c r="T38" s="5"/>
      <c r="U38" s="5"/>
      <c r="V38" s="5"/>
    </row>
    <row r="39" spans="1:22" ht="12.75" customHeight="1">
      <c r="A39" s="5"/>
      <c r="B39" s="25">
        <v>1</v>
      </c>
      <c r="C39" s="761" t="s">
        <v>183</v>
      </c>
      <c r="D39" s="580"/>
      <c r="E39" s="581"/>
      <c r="F39" s="146">
        <v>0.5</v>
      </c>
      <c r="G39" s="146"/>
      <c r="H39" s="146">
        <v>0.5</v>
      </c>
      <c r="I39" s="146"/>
      <c r="J39" s="146">
        <v>0.5</v>
      </c>
      <c r="K39" s="146"/>
      <c r="L39" s="757" t="s">
        <v>138</v>
      </c>
      <c r="M39" s="581"/>
      <c r="O39" s="23"/>
      <c r="P39" s="23"/>
      <c r="R39" s="5"/>
      <c r="S39" s="5"/>
      <c r="T39" s="5"/>
      <c r="U39" s="5"/>
      <c r="V39" s="5"/>
    </row>
    <row r="40" spans="1:22" ht="12.75" customHeight="1">
      <c r="B40" s="25">
        <v>2</v>
      </c>
      <c r="C40" s="761" t="s">
        <v>129</v>
      </c>
      <c r="D40" s="580"/>
      <c r="E40" s="581"/>
      <c r="F40" s="146"/>
      <c r="G40" s="146"/>
      <c r="H40" s="146"/>
      <c r="I40" s="146"/>
      <c r="J40" s="146"/>
      <c r="K40" s="146"/>
      <c r="L40" s="757" t="s">
        <v>138</v>
      </c>
      <c r="M40" s="581"/>
      <c r="O40" s="23"/>
      <c r="P40" s="5"/>
    </row>
    <row r="41" spans="1:22" ht="12.75" customHeight="1">
      <c r="B41" s="25">
        <v>3</v>
      </c>
      <c r="C41" s="721" t="s">
        <v>184</v>
      </c>
      <c r="D41" s="580"/>
      <c r="E41" s="581"/>
      <c r="F41" s="146">
        <v>2</v>
      </c>
      <c r="G41" s="146">
        <v>2</v>
      </c>
      <c r="H41" s="146">
        <v>2</v>
      </c>
      <c r="I41" s="146">
        <v>2</v>
      </c>
      <c r="J41" s="146">
        <v>2</v>
      </c>
      <c r="K41" s="146">
        <v>2</v>
      </c>
      <c r="L41" s="757" t="s">
        <v>138</v>
      </c>
      <c r="M41" s="581"/>
      <c r="O41" s="23"/>
      <c r="P41" s="23"/>
    </row>
    <row r="42" spans="1:22" ht="12.75" customHeight="1">
      <c r="B42" s="715" t="s">
        <v>130</v>
      </c>
      <c r="C42" s="580"/>
      <c r="D42" s="580"/>
      <c r="E42" s="581"/>
      <c r="F42" s="142">
        <f t="shared" ref="F42:K42" si="8">F38+SUM(F39:G41)/2</f>
        <v>29.25</v>
      </c>
      <c r="G42" s="142">
        <f t="shared" si="8"/>
        <v>29.25</v>
      </c>
      <c r="H42" s="142">
        <f t="shared" si="8"/>
        <v>31.25</v>
      </c>
      <c r="I42" s="142">
        <f t="shared" si="8"/>
        <v>31.25</v>
      </c>
      <c r="J42" s="142">
        <f t="shared" si="8"/>
        <v>32.25</v>
      </c>
      <c r="K42" s="142">
        <f t="shared" si="8"/>
        <v>31</v>
      </c>
      <c r="L42" s="142">
        <f>SUM(F42:K42)</f>
        <v>184.25</v>
      </c>
      <c r="M42" s="42"/>
      <c r="N42" s="5"/>
      <c r="O42" s="23"/>
      <c r="P42" s="23"/>
    </row>
    <row r="43" spans="1:22" ht="12.75" customHeight="1">
      <c r="B43" s="66"/>
      <c r="C43" s="68"/>
      <c r="D43" s="68"/>
      <c r="E43" s="68"/>
      <c r="F43" s="69"/>
      <c r="G43" s="69"/>
      <c r="H43" s="69"/>
      <c r="I43" s="69"/>
      <c r="J43" s="69"/>
      <c r="K43" s="69"/>
      <c r="L43" s="69"/>
      <c r="N43" s="5"/>
      <c r="O43" s="5"/>
      <c r="P43" s="5"/>
    </row>
    <row r="44" spans="1:22" ht="12.75" customHeight="1">
      <c r="B44" s="66"/>
      <c r="C44" s="42" t="s">
        <v>77</v>
      </c>
      <c r="D44" s="42"/>
      <c r="E44" s="42"/>
      <c r="F44" s="42"/>
      <c r="G44" s="42"/>
      <c r="H44" s="42"/>
      <c r="I44" s="42"/>
      <c r="J44" s="42"/>
      <c r="K44" s="42"/>
      <c r="L44" s="42"/>
      <c r="N44" s="5"/>
      <c r="O44" s="5"/>
      <c r="P44" s="5"/>
    </row>
    <row r="45" spans="1:22" ht="12.75" customHeight="1">
      <c r="C45" t="s">
        <v>135</v>
      </c>
      <c r="N45" s="5"/>
      <c r="O45" s="5"/>
      <c r="P45" s="5"/>
    </row>
    <row r="46" spans="1:22" ht="12.75" customHeight="1">
      <c r="F46" s="647" t="s">
        <v>78</v>
      </c>
      <c r="G46" s="580"/>
      <c r="H46" s="580"/>
      <c r="I46" s="580"/>
      <c r="J46" s="580"/>
      <c r="K46" s="581"/>
      <c r="N46" s="5"/>
      <c r="O46" s="5"/>
      <c r="P46" s="5"/>
    </row>
    <row r="47" spans="1:22" ht="12.75" customHeight="1">
      <c r="E47" s="5"/>
      <c r="F47" s="713">
        <v>27</v>
      </c>
      <c r="G47" s="581"/>
      <c r="H47" s="713">
        <v>29</v>
      </c>
      <c r="I47" s="581"/>
      <c r="J47" s="713">
        <v>30</v>
      </c>
      <c r="K47" s="581"/>
      <c r="N47" s="5"/>
      <c r="O47" s="5"/>
      <c r="P47" s="5"/>
    </row>
    <row r="48" spans="1:22" ht="12.75" customHeight="1">
      <c r="C48" s="15"/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15" t="s">
        <v>79</v>
      </c>
      <c r="D49" s="15"/>
      <c r="E49" s="5"/>
      <c r="F49" s="23"/>
      <c r="G49" s="23"/>
      <c r="H49" s="23"/>
      <c r="I49" s="23"/>
      <c r="J49" s="23"/>
      <c r="K49" s="23"/>
      <c r="N49" s="5"/>
      <c r="O49" s="5"/>
      <c r="P49" s="5"/>
    </row>
    <row r="50" spans="3:16" ht="12.75" customHeight="1">
      <c r="C50" s="5" t="s">
        <v>80</v>
      </c>
      <c r="D50" s="5"/>
      <c r="E50" s="5"/>
      <c r="N50" s="5"/>
      <c r="O50" s="5"/>
      <c r="P50" s="5"/>
    </row>
    <row r="51" spans="3:16" ht="12.75" customHeight="1">
      <c r="C51" s="5" t="s">
        <v>81</v>
      </c>
      <c r="D51" s="5"/>
      <c r="E51" s="5"/>
      <c r="N51" s="5"/>
      <c r="O51" s="5"/>
      <c r="P51" s="5"/>
    </row>
    <row r="52" spans="3:16" ht="12.75" customHeight="1">
      <c r="C52" t="s">
        <v>157</v>
      </c>
      <c r="E52" s="5"/>
      <c r="N52" s="5"/>
      <c r="O52" s="5"/>
      <c r="P52" s="5"/>
    </row>
    <row r="53" spans="3:16" ht="12.75" customHeight="1">
      <c r="C53" s="5" t="s">
        <v>158</v>
      </c>
      <c r="D53" s="5"/>
      <c r="E53" s="5"/>
      <c r="N53" s="5"/>
      <c r="O53" s="5"/>
      <c r="P53" s="5"/>
    </row>
    <row r="54" spans="3:16" ht="12.75" customHeight="1">
      <c r="C54" s="5" t="s">
        <v>185</v>
      </c>
      <c r="D54" s="5"/>
      <c r="N54" s="5"/>
      <c r="O54" s="5"/>
      <c r="P54" s="5"/>
    </row>
    <row r="55" spans="3:16" ht="12.75" customHeight="1">
      <c r="C55" s="5" t="s">
        <v>159</v>
      </c>
      <c r="D55" s="5"/>
      <c r="N55" s="5"/>
      <c r="O55" s="5"/>
      <c r="P55" s="5"/>
    </row>
    <row r="56" spans="3:16" ht="12.75" customHeight="1">
      <c r="C56" s="5" t="s">
        <v>160</v>
      </c>
      <c r="D56" s="5"/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2.75" customHeight="1">
      <c r="N256" s="5"/>
      <c r="O256" s="5"/>
      <c r="P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B35:E35"/>
    <mergeCell ref="B33:B34"/>
    <mergeCell ref="C25:D26"/>
    <mergeCell ref="C23:D23"/>
    <mergeCell ref="C24:D24"/>
    <mergeCell ref="C33:D34"/>
    <mergeCell ref="C32:D32"/>
    <mergeCell ref="C27:D27"/>
    <mergeCell ref="C31:D31"/>
    <mergeCell ref="C29:D29"/>
    <mergeCell ref="C28:D28"/>
    <mergeCell ref="C22:D22"/>
    <mergeCell ref="B21:E21"/>
    <mergeCell ref="B25:B26"/>
    <mergeCell ref="Q5:Q6"/>
    <mergeCell ref="S6:V6"/>
    <mergeCell ref="H6:I6"/>
    <mergeCell ref="J6:K6"/>
    <mergeCell ref="E5:E6"/>
    <mergeCell ref="B5:B6"/>
    <mergeCell ref="C5:C6"/>
    <mergeCell ref="N22:N29"/>
    <mergeCell ref="T22:X25"/>
    <mergeCell ref="F6:G6"/>
    <mergeCell ref="L25:L26"/>
    <mergeCell ref="O22:O34"/>
    <mergeCell ref="M25:M26"/>
    <mergeCell ref="B2:C2"/>
    <mergeCell ref="F5:K5"/>
    <mergeCell ref="M5:M6"/>
    <mergeCell ref="L5:L6"/>
    <mergeCell ref="J47:K47"/>
    <mergeCell ref="H47:I47"/>
    <mergeCell ref="F47:G47"/>
    <mergeCell ref="F46:K46"/>
    <mergeCell ref="C40:E40"/>
    <mergeCell ref="C41:E41"/>
    <mergeCell ref="B42:E42"/>
    <mergeCell ref="L39:M39"/>
    <mergeCell ref="C39:E39"/>
    <mergeCell ref="B38:E38"/>
    <mergeCell ref="B37:E37"/>
    <mergeCell ref="B36:E36"/>
    <mergeCell ref="M33:M34"/>
    <mergeCell ref="L33:L34"/>
    <mergeCell ref="L40:M40"/>
    <mergeCell ref="L41:M41"/>
    <mergeCell ref="N31:N34"/>
  </mergeCells>
  <conditionalFormatting sqref="E50 C51:D51">
    <cfRule type="cellIs" dxfId="230" priority="1" operator="greaterThan">
      <formula>0</formula>
    </cfRule>
  </conditionalFormatting>
  <conditionalFormatting sqref="M7">
    <cfRule type="cellIs" dxfId="229" priority="2" operator="lessThan">
      <formula>$Q$7</formula>
    </cfRule>
  </conditionalFormatting>
  <conditionalFormatting sqref="M10">
    <cfRule type="cellIs" dxfId="228" priority="3" operator="lessThan">
      <formula>$Q$10</formula>
    </cfRule>
  </conditionalFormatting>
  <conditionalFormatting sqref="M11">
    <cfRule type="cellIs" dxfId="227" priority="4" operator="lessThan">
      <formula>$Q$11</formula>
    </cfRule>
  </conditionalFormatting>
  <conditionalFormatting sqref="M12">
    <cfRule type="cellIs" dxfId="226" priority="5" operator="lessThan">
      <formula>$Q$12</formula>
    </cfRule>
  </conditionalFormatting>
  <conditionalFormatting sqref="M13">
    <cfRule type="cellIs" dxfId="225" priority="6" operator="lessThan">
      <formula>$Q$13</formula>
    </cfRule>
  </conditionalFormatting>
  <conditionalFormatting sqref="M14">
    <cfRule type="cellIs" dxfId="224" priority="7" operator="lessThan">
      <formula>$Q$14</formula>
    </cfRule>
  </conditionalFormatting>
  <conditionalFormatting sqref="M15">
    <cfRule type="cellIs" dxfId="223" priority="8" operator="lessThan">
      <formula>$Q$15</formula>
    </cfRule>
  </conditionalFormatting>
  <conditionalFormatting sqref="M16">
    <cfRule type="cellIs" dxfId="222" priority="9" operator="lessThan">
      <formula>$Q$16</formula>
    </cfRule>
  </conditionalFormatting>
  <conditionalFormatting sqref="M17">
    <cfRule type="cellIs" dxfId="221" priority="10" operator="lessThan">
      <formula>$Q$17</formula>
    </cfRule>
  </conditionalFormatting>
  <conditionalFormatting sqref="M18">
    <cfRule type="cellIs" dxfId="220" priority="11" operator="lessThan">
      <formula>$Q$18</formula>
    </cfRule>
  </conditionalFormatting>
  <conditionalFormatting sqref="M19">
    <cfRule type="cellIs" dxfId="219" priority="12" operator="lessThan">
      <formula>$Q$19</formula>
    </cfRule>
  </conditionalFormatting>
  <conditionalFormatting sqref="M20">
    <cfRule type="cellIs" dxfId="218" priority="13" operator="lessThan">
      <formula>$Q$20</formula>
    </cfRule>
  </conditionalFormatting>
  <conditionalFormatting sqref="M21">
    <cfRule type="cellIs" dxfId="217" priority="14" operator="lessThan">
      <formula>$Q$21</formula>
    </cfRule>
  </conditionalFormatting>
  <conditionalFormatting sqref="L37">
    <cfRule type="cellIs" dxfId="216" priority="15" operator="lessThan">
      <formula>$M$37</formula>
    </cfRule>
  </conditionalFormatting>
  <conditionalFormatting sqref="L37">
    <cfRule type="cellIs" dxfId="215" priority="16" operator="greaterThan">
      <formula>$M$37</formula>
    </cfRule>
  </conditionalFormatting>
  <conditionalFormatting sqref="V8:V9">
    <cfRule type="cellIs" dxfId="214" priority="17" operator="lessThan">
      <formula>$U$8</formula>
    </cfRule>
  </conditionalFormatting>
  <conditionalFormatting sqref="N22:N23">
    <cfRule type="cellIs" dxfId="213" priority="18" operator="lessThan">
      <formula>630</formula>
    </cfRule>
  </conditionalFormatting>
  <conditionalFormatting sqref="O22:O34">
    <cfRule type="cellIs" dxfId="212" priority="19" operator="lessThan">
      <formula>#REF!</formula>
    </cfRule>
  </conditionalFormatting>
  <conditionalFormatting sqref="J38:K38">
    <cfRule type="cellIs" dxfId="211" priority="20" operator="lessThan">
      <formula>$J$47</formula>
    </cfRule>
  </conditionalFormatting>
  <conditionalFormatting sqref="M38">
    <cfRule type="cellIs" dxfId="210" priority="21" operator="lessThan">
      <formula>$Q$35</formula>
    </cfRule>
  </conditionalFormatting>
  <conditionalFormatting sqref="M8">
    <cfRule type="cellIs" dxfId="209" priority="22" operator="lessThan">
      <formula>$Q$8</formula>
    </cfRule>
  </conditionalFormatting>
  <conditionalFormatting sqref="M9">
    <cfRule type="cellIs" dxfId="208" priority="23" operator="lessThan">
      <formula>$Q$9</formula>
    </cfRule>
  </conditionalFormatting>
  <conditionalFormatting sqref="H38:I38">
    <cfRule type="cellIs" dxfId="207" priority="24" operator="greaterThan">
      <formula>$H$47</formula>
    </cfRule>
  </conditionalFormatting>
  <conditionalFormatting sqref="H38:I38">
    <cfRule type="cellIs" dxfId="206" priority="25" operator="lessThan">
      <formula>$H$47</formula>
    </cfRule>
  </conditionalFormatting>
  <conditionalFormatting sqref="F38:G38">
    <cfRule type="cellIs" dxfId="205" priority="26" operator="lessThan">
      <formula>$F$47</formula>
    </cfRule>
  </conditionalFormatting>
  <conditionalFormatting sqref="O22:O34">
    <cfRule type="cellIs" dxfId="204" priority="27" operator="lessThan">
      <formula>#REF!</formula>
    </cfRule>
  </conditionalFormatting>
  <conditionalFormatting sqref="J38">
    <cfRule type="cellIs" dxfId="203" priority="28" operator="greaterThan">
      <formula>$J$47</formula>
    </cfRule>
  </conditionalFormatting>
  <conditionalFormatting sqref="J38">
    <cfRule type="cellIs" dxfId="202" priority="29" operator="lessThan">
      <formula>$J$47</formula>
    </cfRule>
  </conditionalFormatting>
  <conditionalFormatting sqref="F38">
    <cfRule type="cellIs" dxfId="201" priority="30" operator="greaterThan">
      <formula>$F$47</formula>
    </cfRule>
  </conditionalFormatting>
  <conditionalFormatting sqref="G38">
    <cfRule type="cellIs" dxfId="200" priority="31" operator="greaterThan">
      <formula>$F$47</formula>
    </cfRule>
  </conditionalFormatting>
  <dataValidations count="3">
    <dataValidation type="list" allowBlank="1" showErrorMessage="1" sqref="D8">
      <formula1>$T$16:$T$18</formula1>
    </dataValidation>
    <dataValidation type="list" allowBlank="1" showErrorMessage="1" sqref="F37:K37">
      <formula1>$T$8:$T$10</formula1>
    </dataValidation>
    <dataValidation type="list" allowBlank="1" showErrorMessage="1" sqref="E22:E29 E31:E34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759" t="s">
        <v>186</v>
      </c>
      <c r="C2" s="635"/>
      <c r="D2" s="635"/>
      <c r="E2" s="635"/>
      <c r="F2" s="63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162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2">
        <v>32</v>
      </c>
      <c r="R3" s="5" t="s">
        <v>163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722" t="s">
        <v>4</v>
      </c>
      <c r="C5" s="748" t="s">
        <v>5</v>
      </c>
      <c r="D5" s="56"/>
      <c r="E5" s="750"/>
      <c r="F5" s="658" t="s">
        <v>6</v>
      </c>
      <c r="G5" s="580"/>
      <c r="H5" s="580"/>
      <c r="I5" s="580"/>
      <c r="J5" s="580"/>
      <c r="K5" s="581"/>
      <c r="L5" s="760" t="s">
        <v>164</v>
      </c>
      <c r="M5" s="752" t="s">
        <v>165</v>
      </c>
      <c r="N5" s="7"/>
      <c r="O5" s="7"/>
      <c r="P5" s="7"/>
      <c r="Q5" s="767" t="s">
        <v>166</v>
      </c>
      <c r="R5" s="5" t="s">
        <v>167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619"/>
      <c r="C6" s="749"/>
      <c r="D6" s="153"/>
      <c r="E6" s="768"/>
      <c r="F6" s="658" t="s">
        <v>8</v>
      </c>
      <c r="G6" s="581"/>
      <c r="H6" s="658" t="s">
        <v>9</v>
      </c>
      <c r="I6" s="581"/>
      <c r="J6" s="658" t="s">
        <v>10</v>
      </c>
      <c r="K6" s="581"/>
      <c r="L6" s="619"/>
      <c r="M6" s="619"/>
      <c r="N6" s="7"/>
      <c r="O6" s="7"/>
      <c r="P6" s="7"/>
      <c r="Q6" s="619"/>
      <c r="R6" s="5"/>
      <c r="S6" s="647" t="s">
        <v>46</v>
      </c>
      <c r="T6" s="580"/>
      <c r="U6" s="580"/>
      <c r="V6" s="581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54"/>
      <c r="E7" s="155"/>
      <c r="F7" s="84">
        <v>1</v>
      </c>
      <c r="G7" s="84">
        <v>1</v>
      </c>
      <c r="H7" s="84">
        <v>2</v>
      </c>
      <c r="I7" s="84">
        <v>2</v>
      </c>
      <c r="J7" s="84">
        <v>2</v>
      </c>
      <c r="K7" s="84">
        <v>2</v>
      </c>
      <c r="L7" s="21">
        <f t="shared" ref="L7:L20" si="0">SUM(F7:K7)/2</f>
        <v>5</v>
      </c>
      <c r="M7" s="21">
        <f t="shared" ref="M7:M3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83" t="s">
        <v>141</v>
      </c>
      <c r="E8" s="155"/>
      <c r="F8" s="84">
        <v>2</v>
      </c>
      <c r="G8" s="84">
        <v>2</v>
      </c>
      <c r="H8" s="84">
        <v>2</v>
      </c>
      <c r="I8" s="84">
        <v>2</v>
      </c>
      <c r="J8" s="84"/>
      <c r="K8" s="84"/>
      <c r="L8" s="21">
        <f t="shared" si="0"/>
        <v>4</v>
      </c>
      <c r="M8" s="21">
        <f t="shared" si="1"/>
        <v>128</v>
      </c>
      <c r="N8" s="156" t="s">
        <v>168</v>
      </c>
      <c r="O8" s="23"/>
      <c r="P8" s="23"/>
      <c r="Q8" s="50">
        <v>130</v>
      </c>
      <c r="S8" s="157" t="s">
        <v>169</v>
      </c>
      <c r="T8" s="158" t="s">
        <v>170</v>
      </c>
      <c r="U8" s="18">
        <v>350</v>
      </c>
      <c r="V8" s="18">
        <f>SUMIF($E$22:$E$29,$T8,$M$22:$M$29)+SUMIF($E$31:$E$33,$T8,$M$31:$M$33)</f>
        <v>352</v>
      </c>
    </row>
    <row r="9" spans="1:26" ht="12.75" customHeight="1">
      <c r="B9" s="25">
        <v>3</v>
      </c>
      <c r="C9" s="58" t="s">
        <v>26</v>
      </c>
      <c r="D9" s="154"/>
      <c r="E9" s="155"/>
      <c r="F9" s="84">
        <v>1</v>
      </c>
      <c r="G9" s="84">
        <v>1</v>
      </c>
      <c r="H9" s="84">
        <v>1</v>
      </c>
      <c r="I9" s="84">
        <v>1</v>
      </c>
      <c r="J9" s="84"/>
      <c r="K9" s="84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8" t="s">
        <v>187</v>
      </c>
      <c r="U9" s="18">
        <v>250</v>
      </c>
      <c r="V9" s="18">
        <f>SUMIF($E$22:$E$29,$T9,$M$22:$M$29)+SUMIF($E$31:$E$33,$T9,$M$31:$M$33)</f>
        <v>288</v>
      </c>
    </row>
    <row r="10" spans="1:26" ht="12.75" customHeight="1">
      <c r="B10" s="25">
        <v>4</v>
      </c>
      <c r="C10" s="58" t="s">
        <v>29</v>
      </c>
      <c r="D10" s="154"/>
      <c r="E10" s="155"/>
      <c r="F10" s="84">
        <v>1</v>
      </c>
      <c r="G10" s="84">
        <v>1</v>
      </c>
      <c r="H10" s="84"/>
      <c r="I10" s="84"/>
      <c r="J10" s="84"/>
      <c r="K10" s="84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8" t="s">
        <v>188</v>
      </c>
      <c r="U10" s="18">
        <v>250</v>
      </c>
      <c r="V10" s="18">
        <f>SUMIF($E$22:$E$29,$T10,$M$22:$M$29)+SUMIF($E$31:$E$33,$T10,$M$31:$M$33)</f>
        <v>320</v>
      </c>
    </row>
    <row r="11" spans="1:26" ht="12.75" customHeight="1">
      <c r="B11" s="25">
        <v>5</v>
      </c>
      <c r="C11" s="58" t="s">
        <v>32</v>
      </c>
      <c r="D11" s="154"/>
      <c r="E11" s="155"/>
      <c r="F11" s="84">
        <v>1</v>
      </c>
      <c r="G11" s="84">
        <v>1</v>
      </c>
      <c r="H11" s="84">
        <v>1</v>
      </c>
      <c r="I11" s="84">
        <v>1</v>
      </c>
      <c r="J11" s="84"/>
      <c r="K11" s="84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9" t="s">
        <v>146</v>
      </c>
      <c r="T11" s="77" t="s">
        <v>189</v>
      </c>
      <c r="U11" s="18">
        <v>250</v>
      </c>
      <c r="V11" s="18">
        <f>SUMIF($E$22:$E$29,$T11,$M$22:$M$29)+SUMIF($E$31:$E$33,$T11,$M$31:$M$33)</f>
        <v>640</v>
      </c>
    </row>
    <row r="12" spans="1:26" ht="12.75" customHeight="1">
      <c r="B12" s="25">
        <v>6</v>
      </c>
      <c r="C12" s="58" t="s">
        <v>31</v>
      </c>
      <c r="D12" s="154"/>
      <c r="E12" s="155"/>
      <c r="F12" s="84">
        <v>1</v>
      </c>
      <c r="G12" s="84">
        <v>1</v>
      </c>
      <c r="H12" s="84"/>
      <c r="I12" s="84"/>
      <c r="J12" s="84"/>
      <c r="K12" s="84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54"/>
      <c r="E13" s="155"/>
      <c r="F13" s="84">
        <v>1</v>
      </c>
      <c r="G13" s="84">
        <v>1</v>
      </c>
      <c r="H13" s="84"/>
      <c r="I13" s="84"/>
      <c r="J13" s="84"/>
      <c r="K13" s="84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54"/>
      <c r="E14" s="155"/>
      <c r="F14" s="84">
        <v>1</v>
      </c>
      <c r="G14" s="84">
        <v>1</v>
      </c>
      <c r="H14" s="84"/>
      <c r="I14" s="84"/>
      <c r="J14" s="84"/>
      <c r="K14" s="84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54"/>
      <c r="E15" s="155"/>
      <c r="F15" s="84">
        <v>1</v>
      </c>
      <c r="G15" s="84">
        <v>1</v>
      </c>
      <c r="H15" s="84"/>
      <c r="I15" s="84"/>
      <c r="J15" s="84"/>
      <c r="K15" s="84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54"/>
      <c r="E16" s="155"/>
      <c r="F16" s="84">
        <v>2</v>
      </c>
      <c r="G16" s="84">
        <v>2</v>
      </c>
      <c r="H16" s="84">
        <v>1</v>
      </c>
      <c r="I16" s="84">
        <v>1</v>
      </c>
      <c r="J16" s="84">
        <v>1</v>
      </c>
      <c r="K16" s="84">
        <v>1</v>
      </c>
      <c r="L16" s="21">
        <f t="shared" si="0"/>
        <v>4</v>
      </c>
      <c r="M16" s="21">
        <f t="shared" si="1"/>
        <v>128</v>
      </c>
      <c r="N16" s="156" t="s">
        <v>168</v>
      </c>
      <c r="O16" s="23"/>
      <c r="P16" s="23"/>
      <c r="Q16" s="55">
        <v>130</v>
      </c>
      <c r="T16" s="15" t="s">
        <v>142</v>
      </c>
    </row>
    <row r="17" spans="1:24" ht="12.75" customHeight="1">
      <c r="B17" s="25">
        <v>11</v>
      </c>
      <c r="C17" s="58" t="s">
        <v>40</v>
      </c>
      <c r="D17" s="154"/>
      <c r="E17" s="155"/>
      <c r="F17" s="84"/>
      <c r="G17" s="84"/>
      <c r="H17" s="84">
        <v>1</v>
      </c>
      <c r="I17" s="84">
        <v>1</v>
      </c>
      <c r="J17" s="84"/>
      <c r="K17" s="84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141</v>
      </c>
    </row>
    <row r="18" spans="1:24" ht="12.75" customHeight="1">
      <c r="B18" s="25">
        <v>12</v>
      </c>
      <c r="C18" s="58" t="s">
        <v>72</v>
      </c>
      <c r="D18" s="154"/>
      <c r="E18" s="155"/>
      <c r="F18" s="84">
        <v>3</v>
      </c>
      <c r="G18" s="84">
        <v>3</v>
      </c>
      <c r="H18" s="84">
        <v>3</v>
      </c>
      <c r="I18" s="84">
        <v>3</v>
      </c>
      <c r="J18" s="84">
        <v>3</v>
      </c>
      <c r="K18" s="84">
        <v>3</v>
      </c>
      <c r="L18" s="21">
        <f t="shared" si="0"/>
        <v>9</v>
      </c>
      <c r="M18" s="21">
        <f t="shared" si="1"/>
        <v>288</v>
      </c>
      <c r="N18" s="156" t="s">
        <v>168</v>
      </c>
      <c r="O18" s="23"/>
      <c r="P18" s="23"/>
      <c r="Q18" s="55">
        <v>290</v>
      </c>
      <c r="T18" s="15" t="s">
        <v>143</v>
      </c>
    </row>
    <row r="19" spans="1:24" ht="12.75" customHeight="1">
      <c r="B19" s="25">
        <v>13</v>
      </c>
      <c r="C19" s="58" t="s">
        <v>73</v>
      </c>
      <c r="D19" s="154"/>
      <c r="E19" s="155"/>
      <c r="F19" s="84">
        <v>1</v>
      </c>
      <c r="G19" s="84">
        <v>1</v>
      </c>
      <c r="H19" s="84"/>
      <c r="I19" s="84"/>
      <c r="J19" s="84"/>
      <c r="K19" s="84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54"/>
      <c r="E20" s="154"/>
      <c r="F20" s="84">
        <v>1</v>
      </c>
      <c r="G20" s="84">
        <v>1</v>
      </c>
      <c r="H20" s="84">
        <v>1</v>
      </c>
      <c r="I20" s="84">
        <v>1</v>
      </c>
      <c r="J20" s="84">
        <v>1</v>
      </c>
      <c r="K20" s="84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765" t="s">
        <v>172</v>
      </c>
      <c r="C21" s="580"/>
      <c r="D21" s="580"/>
      <c r="E21" s="581"/>
      <c r="F21" s="161">
        <f t="shared" ref="F21:L21" si="2">SUM(F7:F20)</f>
        <v>17</v>
      </c>
      <c r="G21" s="161">
        <f t="shared" si="2"/>
        <v>17</v>
      </c>
      <c r="H21" s="161">
        <f t="shared" si="2"/>
        <v>12</v>
      </c>
      <c r="I21" s="161">
        <f t="shared" si="2"/>
        <v>12</v>
      </c>
      <c r="J21" s="161">
        <f t="shared" si="2"/>
        <v>7</v>
      </c>
      <c r="K21" s="161">
        <f t="shared" si="2"/>
        <v>7</v>
      </c>
      <c r="L21" s="78">
        <f t="shared" si="2"/>
        <v>36</v>
      </c>
      <c r="M21" s="78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764" t="s">
        <v>154</v>
      </c>
      <c r="D22" s="581"/>
      <c r="E22" s="91" t="s">
        <v>170</v>
      </c>
      <c r="F22" s="116"/>
      <c r="G22" s="116"/>
      <c r="H22" s="116"/>
      <c r="I22" s="116"/>
      <c r="J22" s="116">
        <v>1</v>
      </c>
      <c r="K22" s="116">
        <v>1</v>
      </c>
      <c r="L22" s="95">
        <f t="shared" ref="L22:L29" si="3">SUM(F22:K22)/2</f>
        <v>1</v>
      </c>
      <c r="M22" s="21">
        <f t="shared" si="1"/>
        <v>32</v>
      </c>
      <c r="N22" s="769">
        <f>SUM(M22:M29)</f>
        <v>640</v>
      </c>
      <c r="O22" s="769">
        <f>N22+N31</f>
        <v>1600</v>
      </c>
      <c r="P22" s="23"/>
      <c r="S22" s="15" t="s">
        <v>170</v>
      </c>
      <c r="T22" s="770" t="s">
        <v>174</v>
      </c>
      <c r="U22" s="635"/>
      <c r="V22" s="635"/>
      <c r="W22" s="635"/>
      <c r="X22" s="635"/>
    </row>
    <row r="23" spans="1:24" ht="12.75" customHeight="1">
      <c r="B23" s="10">
        <v>16</v>
      </c>
      <c r="C23" s="764" t="s">
        <v>175</v>
      </c>
      <c r="D23" s="581"/>
      <c r="E23" s="91" t="s">
        <v>170</v>
      </c>
      <c r="F23" s="116">
        <v>1</v>
      </c>
      <c r="G23" s="116">
        <v>1</v>
      </c>
      <c r="H23" s="116"/>
      <c r="I23" s="116"/>
      <c r="J23" s="116"/>
      <c r="K23" s="116"/>
      <c r="L23" s="95">
        <f t="shared" si="3"/>
        <v>1</v>
      </c>
      <c r="M23" s="21">
        <f t="shared" si="1"/>
        <v>32</v>
      </c>
      <c r="N23" s="650"/>
      <c r="O23" s="650"/>
      <c r="P23" s="23"/>
      <c r="S23" s="15"/>
      <c r="T23" s="635"/>
      <c r="U23" s="635"/>
      <c r="V23" s="635"/>
      <c r="W23" s="635"/>
      <c r="X23" s="635"/>
    </row>
    <row r="24" spans="1:24" ht="12.75" customHeight="1">
      <c r="B24" s="10">
        <v>17</v>
      </c>
      <c r="C24" s="764" t="s">
        <v>83</v>
      </c>
      <c r="D24" s="581"/>
      <c r="E24" s="91" t="s">
        <v>170</v>
      </c>
      <c r="F24" s="116"/>
      <c r="G24" s="116"/>
      <c r="H24" s="116"/>
      <c r="I24" s="116"/>
      <c r="J24" s="116">
        <v>2</v>
      </c>
      <c r="K24" s="116">
        <v>2</v>
      </c>
      <c r="L24" s="95">
        <f t="shared" si="3"/>
        <v>2</v>
      </c>
      <c r="M24" s="21">
        <f t="shared" si="1"/>
        <v>64</v>
      </c>
      <c r="N24" s="650"/>
      <c r="O24" s="650"/>
      <c r="P24" s="23"/>
      <c r="S24" s="5"/>
      <c r="T24" s="635"/>
      <c r="U24" s="635"/>
      <c r="V24" s="635"/>
      <c r="W24" s="635"/>
      <c r="X24" s="635"/>
    </row>
    <row r="25" spans="1:24" ht="12.75" customHeight="1">
      <c r="B25" s="162">
        <v>18</v>
      </c>
      <c r="C25" s="737" t="s">
        <v>190</v>
      </c>
      <c r="D25" s="727"/>
      <c r="E25" s="77" t="s">
        <v>170</v>
      </c>
      <c r="F25" s="98">
        <v>1</v>
      </c>
      <c r="G25" s="98">
        <v>1</v>
      </c>
      <c r="H25" s="98">
        <v>3</v>
      </c>
      <c r="I25" s="98">
        <v>3</v>
      </c>
      <c r="J25" s="98"/>
      <c r="K25" s="98"/>
      <c r="L25" s="150">
        <f t="shared" si="3"/>
        <v>4</v>
      </c>
      <c r="M25" s="150">
        <f t="shared" si="1"/>
        <v>128</v>
      </c>
      <c r="N25" s="650"/>
      <c r="O25" s="650"/>
      <c r="P25" s="23"/>
      <c r="T25" s="635"/>
      <c r="U25" s="635"/>
      <c r="V25" s="635"/>
      <c r="W25" s="635"/>
      <c r="X25" s="635"/>
    </row>
    <row r="26" spans="1:24" ht="12.75" customHeight="1">
      <c r="B26" s="10">
        <v>19</v>
      </c>
      <c r="C26" s="761" t="s">
        <v>191</v>
      </c>
      <c r="D26" s="581"/>
      <c r="E26" s="77" t="s">
        <v>170</v>
      </c>
      <c r="F26" s="98">
        <v>1</v>
      </c>
      <c r="G26" s="98">
        <v>1</v>
      </c>
      <c r="H26" s="98">
        <v>1</v>
      </c>
      <c r="I26" s="98">
        <v>1</v>
      </c>
      <c r="J26" s="98">
        <v>1</v>
      </c>
      <c r="K26" s="98">
        <v>1</v>
      </c>
      <c r="L26" s="95">
        <f t="shared" si="3"/>
        <v>3</v>
      </c>
      <c r="M26" s="21">
        <f t="shared" si="1"/>
        <v>96</v>
      </c>
      <c r="N26" s="650"/>
      <c r="O26" s="650"/>
      <c r="P26" s="23"/>
      <c r="S26" s="158" t="s">
        <v>187</v>
      </c>
      <c r="T26" s="100" t="s">
        <v>192</v>
      </c>
    </row>
    <row r="27" spans="1:24" ht="12.75" customHeight="1">
      <c r="B27" s="10">
        <v>20</v>
      </c>
      <c r="C27" s="163" t="s">
        <v>193</v>
      </c>
      <c r="D27" s="174"/>
      <c r="E27" s="77" t="s">
        <v>187</v>
      </c>
      <c r="F27" s="98">
        <v>1</v>
      </c>
      <c r="G27" s="98">
        <v>1</v>
      </c>
      <c r="H27" s="98">
        <v>2</v>
      </c>
      <c r="I27" s="98">
        <v>2</v>
      </c>
      <c r="J27" s="98"/>
      <c r="K27" s="98"/>
      <c r="L27" s="95">
        <f t="shared" si="3"/>
        <v>3</v>
      </c>
      <c r="M27" s="21">
        <f t="shared" si="1"/>
        <v>96</v>
      </c>
      <c r="N27" s="650"/>
      <c r="O27" s="650"/>
      <c r="P27" s="23"/>
      <c r="S27" s="158" t="s">
        <v>188</v>
      </c>
      <c r="T27" s="5" t="s">
        <v>194</v>
      </c>
    </row>
    <row r="28" spans="1:24" ht="12.75" customHeight="1">
      <c r="B28" s="10">
        <v>21</v>
      </c>
      <c r="C28" s="163" t="s">
        <v>195</v>
      </c>
      <c r="D28" s="174"/>
      <c r="E28" s="77" t="s">
        <v>188</v>
      </c>
      <c r="F28" s="98"/>
      <c r="G28" s="98"/>
      <c r="H28" s="98">
        <v>2</v>
      </c>
      <c r="I28" s="98">
        <v>2</v>
      </c>
      <c r="J28" s="98"/>
      <c r="K28" s="98"/>
      <c r="L28" s="95">
        <f t="shared" si="3"/>
        <v>2</v>
      </c>
      <c r="M28" s="21">
        <f t="shared" si="1"/>
        <v>64</v>
      </c>
      <c r="N28" s="650"/>
      <c r="O28" s="650"/>
      <c r="P28" s="23"/>
      <c r="S28" s="77" t="s">
        <v>189</v>
      </c>
      <c r="T28" s="5" t="s">
        <v>196</v>
      </c>
    </row>
    <row r="29" spans="1:24" ht="12.75" customHeight="1">
      <c r="B29" s="10">
        <v>22</v>
      </c>
      <c r="C29" s="148" t="s">
        <v>197</v>
      </c>
      <c r="D29" s="175"/>
      <c r="E29" s="77" t="s">
        <v>189</v>
      </c>
      <c r="F29" s="98"/>
      <c r="G29" s="98"/>
      <c r="H29" s="98">
        <v>1</v>
      </c>
      <c r="I29" s="98">
        <v>1</v>
      </c>
      <c r="J29" s="98">
        <v>3</v>
      </c>
      <c r="K29" s="98">
        <v>3</v>
      </c>
      <c r="L29" s="95">
        <f t="shared" si="3"/>
        <v>4</v>
      </c>
      <c r="M29" s="21">
        <f t="shared" si="1"/>
        <v>128</v>
      </c>
      <c r="N29" s="619"/>
      <c r="O29" s="650"/>
      <c r="P29" s="23"/>
    </row>
    <row r="30" spans="1:24" ht="12.75" customHeight="1">
      <c r="B30" s="80" t="s">
        <v>91</v>
      </c>
      <c r="C30" s="137"/>
      <c r="D30" s="81"/>
      <c r="E30" s="164"/>
      <c r="F30" s="107">
        <f t="shared" ref="F30:K30" si="4">SUM(F22:F29)</f>
        <v>4</v>
      </c>
      <c r="G30" s="122">
        <f t="shared" si="4"/>
        <v>4</v>
      </c>
      <c r="H30" s="122">
        <f t="shared" si="4"/>
        <v>9</v>
      </c>
      <c r="I30" s="122">
        <f t="shared" si="4"/>
        <v>9</v>
      </c>
      <c r="J30" s="122">
        <f t="shared" si="4"/>
        <v>7</v>
      </c>
      <c r="K30" s="122">
        <f t="shared" si="4"/>
        <v>7</v>
      </c>
      <c r="L30" s="107">
        <f>SUM(F30:K30)</f>
        <v>40</v>
      </c>
      <c r="M30" s="165">
        <f t="shared" si="1"/>
        <v>1280</v>
      </c>
      <c r="N30" s="18"/>
      <c r="O30" s="650"/>
      <c r="P30" s="23"/>
    </row>
    <row r="31" spans="1:24" ht="12.75" customHeight="1">
      <c r="A31" s="5"/>
      <c r="B31" s="166">
        <v>23</v>
      </c>
      <c r="C31" s="761" t="s">
        <v>198</v>
      </c>
      <c r="D31" s="581"/>
      <c r="E31" s="77" t="s">
        <v>187</v>
      </c>
      <c r="F31" s="98">
        <v>6</v>
      </c>
      <c r="G31" s="98">
        <v>6</v>
      </c>
      <c r="H31" s="98"/>
      <c r="I31" s="98"/>
      <c r="J31" s="98"/>
      <c r="K31" s="98"/>
      <c r="L31" s="95">
        <f>SUM(F31:K31)/2</f>
        <v>6</v>
      </c>
      <c r="M31" s="21">
        <f t="shared" si="1"/>
        <v>192</v>
      </c>
      <c r="N31" s="769">
        <f>SUM(M31:M33)</f>
        <v>960</v>
      </c>
      <c r="O31" s="650"/>
      <c r="P31" s="23"/>
      <c r="R31" s="5"/>
      <c r="S31" s="5"/>
      <c r="T31" s="5"/>
      <c r="U31" s="5"/>
      <c r="V31" s="5"/>
    </row>
    <row r="32" spans="1:24" ht="12.75" customHeight="1">
      <c r="A32" s="5"/>
      <c r="B32" s="166">
        <v>24</v>
      </c>
      <c r="C32" s="761" t="s">
        <v>199</v>
      </c>
      <c r="D32" s="581"/>
      <c r="E32" s="77" t="s">
        <v>188</v>
      </c>
      <c r="F32" s="98"/>
      <c r="G32" s="98"/>
      <c r="H32" s="98">
        <v>8</v>
      </c>
      <c r="I32" s="98">
        <v>8</v>
      </c>
      <c r="J32" s="98"/>
      <c r="K32" s="98"/>
      <c r="L32" s="95">
        <f>SUM(F32:K32)/2</f>
        <v>8</v>
      </c>
      <c r="M32" s="21">
        <f t="shared" si="1"/>
        <v>256</v>
      </c>
      <c r="N32" s="650"/>
      <c r="O32" s="650"/>
      <c r="P32" s="23"/>
      <c r="Q32" s="156" t="s">
        <v>180</v>
      </c>
      <c r="R32" s="5"/>
      <c r="S32" s="5"/>
      <c r="T32" s="5"/>
      <c r="U32" s="5"/>
      <c r="V32" s="5"/>
    </row>
    <row r="33" spans="1:22" ht="12.75" customHeight="1">
      <c r="B33" s="176">
        <v>25</v>
      </c>
      <c r="C33" s="737" t="s">
        <v>200</v>
      </c>
      <c r="D33" s="727"/>
      <c r="E33" s="167" t="s">
        <v>189</v>
      </c>
      <c r="F33" s="168"/>
      <c r="G33" s="169"/>
      <c r="H33" s="169"/>
      <c r="I33" s="169"/>
      <c r="J33" s="169">
        <v>16</v>
      </c>
      <c r="K33" s="169">
        <v>16</v>
      </c>
      <c r="L33" s="150">
        <f>SUM(F33:K33)/2</f>
        <v>16</v>
      </c>
      <c r="M33" s="150">
        <f t="shared" si="1"/>
        <v>512</v>
      </c>
      <c r="N33" s="619"/>
      <c r="O33" s="619"/>
      <c r="P33" s="23"/>
    </row>
    <row r="34" spans="1:22" ht="12.75" customHeight="1">
      <c r="B34" s="771" t="s">
        <v>99</v>
      </c>
      <c r="C34" s="580"/>
      <c r="D34" s="580"/>
      <c r="E34" s="581"/>
      <c r="F34" s="122">
        <f t="shared" ref="F34:K34" si="5">SUM(F31:F33)</f>
        <v>6</v>
      </c>
      <c r="G34" s="122">
        <f t="shared" si="5"/>
        <v>6</v>
      </c>
      <c r="H34" s="122">
        <f t="shared" si="5"/>
        <v>8</v>
      </c>
      <c r="I34" s="122">
        <f t="shared" si="5"/>
        <v>8</v>
      </c>
      <c r="J34" s="122">
        <f t="shared" si="5"/>
        <v>16</v>
      </c>
      <c r="K34" s="122">
        <f t="shared" si="5"/>
        <v>16</v>
      </c>
      <c r="L34" s="107">
        <f>SUM(F34:K34)</f>
        <v>60</v>
      </c>
      <c r="M34" s="165">
        <f t="shared" si="1"/>
        <v>1920</v>
      </c>
      <c r="N34" s="23"/>
      <c r="O34" s="23"/>
      <c r="P34" s="23"/>
    </row>
    <row r="35" spans="1:22" ht="12.75" customHeight="1">
      <c r="B35" s="763" t="s">
        <v>181</v>
      </c>
      <c r="C35" s="580"/>
      <c r="D35" s="580"/>
      <c r="E35" s="581"/>
      <c r="F35" s="171">
        <f t="shared" ref="F35:K35" si="6">F30+F34</f>
        <v>10</v>
      </c>
      <c r="G35" s="171">
        <f t="shared" si="6"/>
        <v>10</v>
      </c>
      <c r="H35" s="171">
        <f t="shared" si="6"/>
        <v>17</v>
      </c>
      <c r="I35" s="171">
        <f t="shared" si="6"/>
        <v>17</v>
      </c>
      <c r="J35" s="171">
        <f t="shared" si="6"/>
        <v>23</v>
      </c>
      <c r="K35" s="171">
        <f t="shared" si="6"/>
        <v>23</v>
      </c>
      <c r="L35" s="172">
        <f>SUM(F35:K35)</f>
        <v>100</v>
      </c>
      <c r="M35" s="173">
        <f t="shared" si="1"/>
        <v>3200</v>
      </c>
      <c r="N35" s="23"/>
      <c r="O35" s="23"/>
      <c r="P35" s="23"/>
    </row>
    <row r="36" spans="1:22" ht="12.75" customHeight="1">
      <c r="B36" s="736" t="s">
        <v>114</v>
      </c>
      <c r="C36" s="580"/>
      <c r="D36" s="580"/>
      <c r="E36" s="581"/>
      <c r="F36" s="136"/>
      <c r="G36" s="136"/>
      <c r="H36" s="136"/>
      <c r="I36" s="136" t="s">
        <v>187</v>
      </c>
      <c r="J36" s="136" t="s">
        <v>188</v>
      </c>
      <c r="K36" s="136" t="s">
        <v>189</v>
      </c>
      <c r="L36" s="18">
        <f>COUNTA(F36:K36)</f>
        <v>3</v>
      </c>
      <c r="M36" s="18">
        <f>COUNTA(T9:T11)</f>
        <v>3</v>
      </c>
      <c r="O36" s="23"/>
      <c r="P36" s="23"/>
    </row>
    <row r="37" spans="1:22" ht="12.75" customHeight="1">
      <c r="A37" s="5"/>
      <c r="B37" s="762" t="s">
        <v>182</v>
      </c>
      <c r="C37" s="580"/>
      <c r="D37" s="580"/>
      <c r="E37" s="581"/>
      <c r="F37" s="142">
        <f t="shared" ref="F37:K37" si="7">F21+F35</f>
        <v>27</v>
      </c>
      <c r="G37" s="142">
        <f t="shared" si="7"/>
        <v>27</v>
      </c>
      <c r="H37" s="142">
        <f t="shared" si="7"/>
        <v>29</v>
      </c>
      <c r="I37" s="142">
        <f t="shared" si="7"/>
        <v>29</v>
      </c>
      <c r="J37" s="142">
        <f t="shared" si="7"/>
        <v>30</v>
      </c>
      <c r="K37" s="142">
        <f t="shared" si="7"/>
        <v>30</v>
      </c>
      <c r="L37" s="142">
        <f>SUM(F37:K37)</f>
        <v>172</v>
      </c>
      <c r="M37" s="39">
        <f>L35*$Q$3</f>
        <v>3200</v>
      </c>
      <c r="O37" s="23"/>
      <c r="P37" s="23"/>
      <c r="R37" s="5"/>
      <c r="S37" s="5"/>
      <c r="T37" s="5"/>
      <c r="U37" s="5"/>
      <c r="V37" s="5"/>
    </row>
    <row r="38" spans="1:22" ht="12.75" customHeight="1">
      <c r="A38" s="5"/>
      <c r="B38" s="25">
        <v>1</v>
      </c>
      <c r="C38" s="761" t="s">
        <v>183</v>
      </c>
      <c r="D38" s="580"/>
      <c r="E38" s="581"/>
      <c r="F38" s="146">
        <v>0.5</v>
      </c>
      <c r="G38" s="146"/>
      <c r="H38" s="146">
        <v>0.5</v>
      </c>
      <c r="I38" s="146"/>
      <c r="J38" s="146">
        <v>0.5</v>
      </c>
      <c r="K38" s="146"/>
      <c r="L38" s="757" t="s">
        <v>138</v>
      </c>
      <c r="M38" s="581"/>
      <c r="O38" s="23"/>
      <c r="P38" s="23"/>
      <c r="R38" s="5"/>
      <c r="S38" s="5"/>
      <c r="T38" s="5"/>
      <c r="U38" s="5"/>
      <c r="V38" s="5"/>
    </row>
    <row r="39" spans="1:22" ht="12.75" customHeight="1">
      <c r="B39" s="25">
        <v>2</v>
      </c>
      <c r="C39" s="761" t="s">
        <v>129</v>
      </c>
      <c r="D39" s="580"/>
      <c r="E39" s="581"/>
      <c r="F39" s="146"/>
      <c r="G39" s="146"/>
      <c r="H39" s="146"/>
      <c r="I39" s="146"/>
      <c r="J39" s="146"/>
      <c r="K39" s="146"/>
      <c r="L39" s="757" t="s">
        <v>138</v>
      </c>
      <c r="M39" s="581"/>
      <c r="O39" s="23"/>
      <c r="P39" s="5"/>
    </row>
    <row r="40" spans="1:22" ht="12.75" customHeight="1">
      <c r="B40" s="25">
        <v>3</v>
      </c>
      <c r="C40" s="721" t="s">
        <v>184</v>
      </c>
      <c r="D40" s="580"/>
      <c r="E40" s="581"/>
      <c r="F40" s="146">
        <v>2</v>
      </c>
      <c r="G40" s="146">
        <v>2</v>
      </c>
      <c r="H40" s="146">
        <v>2</v>
      </c>
      <c r="I40" s="146">
        <v>2</v>
      </c>
      <c r="J40" s="146">
        <v>2</v>
      </c>
      <c r="K40" s="146">
        <v>2</v>
      </c>
      <c r="L40" s="757" t="s">
        <v>138</v>
      </c>
      <c r="M40" s="581"/>
      <c r="O40" s="23"/>
      <c r="P40" s="23"/>
    </row>
    <row r="41" spans="1:22" ht="12.75" customHeight="1">
      <c r="B41" s="715" t="s">
        <v>130</v>
      </c>
      <c r="C41" s="580"/>
      <c r="D41" s="580"/>
      <c r="E41" s="581"/>
      <c r="F41" s="142">
        <f t="shared" ref="F41:K41" si="8">F37+SUM(F38:G40)/2</f>
        <v>29.25</v>
      </c>
      <c r="G41" s="142">
        <f t="shared" si="8"/>
        <v>29.25</v>
      </c>
      <c r="H41" s="142">
        <f t="shared" si="8"/>
        <v>31.25</v>
      </c>
      <c r="I41" s="142">
        <f t="shared" si="8"/>
        <v>31.25</v>
      </c>
      <c r="J41" s="142">
        <f t="shared" si="8"/>
        <v>32.25</v>
      </c>
      <c r="K41" s="142">
        <f t="shared" si="8"/>
        <v>31</v>
      </c>
      <c r="L41" s="142">
        <f>SUM(F41:K41)</f>
        <v>184.25</v>
      </c>
      <c r="M41" s="42"/>
      <c r="N41" s="5"/>
      <c r="O41" s="23"/>
      <c r="P41" s="23"/>
    </row>
    <row r="42" spans="1:22" ht="12.75" customHeight="1">
      <c r="B42" s="66"/>
      <c r="C42" s="68"/>
      <c r="D42" s="68"/>
      <c r="E42" s="68"/>
      <c r="F42" s="69"/>
      <c r="G42" s="69"/>
      <c r="H42" s="69"/>
      <c r="I42" s="69"/>
      <c r="J42" s="69"/>
      <c r="K42" s="69"/>
      <c r="L42" s="69"/>
      <c r="N42" s="5"/>
      <c r="O42" s="5"/>
      <c r="P42" s="5"/>
    </row>
    <row r="43" spans="1:22" ht="12.75" customHeight="1">
      <c r="B43" s="66"/>
      <c r="C43" s="42" t="s">
        <v>77</v>
      </c>
      <c r="D43" s="42"/>
      <c r="E43" s="42"/>
      <c r="F43" s="42"/>
      <c r="G43" s="42"/>
      <c r="H43" s="42"/>
      <c r="I43" s="42"/>
      <c r="J43" s="42"/>
      <c r="K43" s="42"/>
      <c r="L43" s="42"/>
      <c r="N43" s="5"/>
      <c r="O43" s="5"/>
      <c r="P43" s="5"/>
    </row>
    <row r="44" spans="1:22" ht="12.75" customHeight="1">
      <c r="C44" t="s">
        <v>135</v>
      </c>
      <c r="N44" s="5"/>
      <c r="O44" s="5"/>
      <c r="P44" s="5"/>
    </row>
    <row r="45" spans="1:22" ht="12.75" customHeight="1">
      <c r="F45" s="647" t="s">
        <v>78</v>
      </c>
      <c r="G45" s="580"/>
      <c r="H45" s="580"/>
      <c r="I45" s="580"/>
      <c r="J45" s="580"/>
      <c r="K45" s="581"/>
      <c r="N45" s="5"/>
      <c r="O45" s="5"/>
      <c r="P45" s="5"/>
    </row>
    <row r="46" spans="1:22" ht="12.75" customHeight="1">
      <c r="E46" s="5"/>
      <c r="F46" s="713">
        <v>27</v>
      </c>
      <c r="G46" s="581"/>
      <c r="H46" s="713">
        <v>29</v>
      </c>
      <c r="I46" s="581"/>
      <c r="J46" s="713">
        <v>30</v>
      </c>
      <c r="K46" s="581"/>
      <c r="N46" s="5"/>
      <c r="O46" s="5"/>
      <c r="P46" s="5"/>
    </row>
    <row r="47" spans="1:22" ht="12.75" customHeight="1">
      <c r="C47" s="15"/>
      <c r="D47" s="15"/>
      <c r="E47" s="5"/>
      <c r="F47" s="23"/>
      <c r="G47" s="23"/>
      <c r="H47" s="23"/>
      <c r="I47" s="23"/>
      <c r="J47" s="23"/>
      <c r="K47" s="23"/>
      <c r="N47" s="5"/>
      <c r="O47" s="5"/>
      <c r="P47" s="5"/>
    </row>
    <row r="48" spans="1:22" ht="12.75" customHeight="1">
      <c r="C48" s="15" t="s">
        <v>79</v>
      </c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5" t="s">
        <v>80</v>
      </c>
      <c r="D49" s="5"/>
      <c r="E49" s="5"/>
      <c r="N49" s="5"/>
      <c r="O49" s="5"/>
      <c r="P49" s="5"/>
    </row>
    <row r="50" spans="3:16" ht="12.75" customHeight="1">
      <c r="C50" s="5" t="s">
        <v>81</v>
      </c>
      <c r="D50" s="5"/>
      <c r="E50" s="5"/>
      <c r="N50" s="5"/>
      <c r="O50" s="5"/>
      <c r="P50" s="5"/>
    </row>
    <row r="51" spans="3:16" ht="12.75" customHeight="1">
      <c r="C51" t="s">
        <v>157</v>
      </c>
      <c r="E51" s="5"/>
      <c r="N51" s="5"/>
      <c r="O51" s="5"/>
      <c r="P51" s="5"/>
    </row>
    <row r="52" spans="3:16" ht="12.75" customHeight="1">
      <c r="C52" s="5" t="s">
        <v>158</v>
      </c>
      <c r="D52" s="5"/>
      <c r="E52" s="5"/>
      <c r="N52" s="5"/>
      <c r="O52" s="5"/>
      <c r="P52" s="5"/>
    </row>
    <row r="53" spans="3:16" ht="12.75" customHeight="1">
      <c r="C53" s="5" t="s">
        <v>201</v>
      </c>
      <c r="D53" s="5"/>
      <c r="N53" s="5"/>
      <c r="O53" s="5"/>
      <c r="P53" s="5"/>
    </row>
    <row r="54" spans="3:16" ht="12.75" customHeight="1">
      <c r="C54" s="5" t="s">
        <v>159</v>
      </c>
      <c r="D54" s="5"/>
      <c r="N54" s="5"/>
      <c r="O54" s="5"/>
      <c r="P54" s="5"/>
    </row>
    <row r="55" spans="3:16" ht="12.75" customHeight="1">
      <c r="C55" s="5" t="s">
        <v>160</v>
      </c>
      <c r="D55" s="5"/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T22:X25"/>
    <mergeCell ref="C22:D22"/>
    <mergeCell ref="C23:D23"/>
    <mergeCell ref="C25:D25"/>
    <mergeCell ref="O22:O33"/>
    <mergeCell ref="N22:N29"/>
    <mergeCell ref="C26:D26"/>
    <mergeCell ref="C31:D31"/>
    <mergeCell ref="N31:N33"/>
    <mergeCell ref="C33:D33"/>
    <mergeCell ref="C32:D32"/>
    <mergeCell ref="Q5:Q6"/>
    <mergeCell ref="S6:V6"/>
    <mergeCell ref="M5:M6"/>
    <mergeCell ref="B2:F2"/>
    <mergeCell ref="F5:K5"/>
    <mergeCell ref="F6:G6"/>
    <mergeCell ref="H6:I6"/>
    <mergeCell ref="L5:L6"/>
    <mergeCell ref="J6:K6"/>
    <mergeCell ref="B5:B6"/>
    <mergeCell ref="C5:C6"/>
    <mergeCell ref="E5:E6"/>
    <mergeCell ref="B21:E21"/>
    <mergeCell ref="C24:D24"/>
    <mergeCell ref="C40:E40"/>
    <mergeCell ref="B41:E41"/>
    <mergeCell ref="F46:G46"/>
    <mergeCell ref="B34:E34"/>
    <mergeCell ref="B35:E35"/>
    <mergeCell ref="B36:E36"/>
    <mergeCell ref="B37:E37"/>
    <mergeCell ref="C39:E39"/>
    <mergeCell ref="C38:E38"/>
    <mergeCell ref="L38:M38"/>
    <mergeCell ref="H46:I46"/>
    <mergeCell ref="J46:K46"/>
    <mergeCell ref="F45:K45"/>
    <mergeCell ref="L39:M39"/>
    <mergeCell ref="L40:M40"/>
  </mergeCells>
  <conditionalFormatting sqref="E49 C50:D50">
    <cfRule type="cellIs" dxfId="199" priority="1" operator="greaterThan">
      <formula>0</formula>
    </cfRule>
  </conditionalFormatting>
  <conditionalFormatting sqref="M7">
    <cfRule type="cellIs" dxfId="198" priority="2" operator="lessThan">
      <formula>$Q$7</formula>
    </cfRule>
  </conditionalFormatting>
  <conditionalFormatting sqref="M10">
    <cfRule type="cellIs" dxfId="197" priority="3" operator="lessThan">
      <formula>$Q$10</formula>
    </cfRule>
  </conditionalFormatting>
  <conditionalFormatting sqref="M11">
    <cfRule type="cellIs" dxfId="196" priority="4" operator="lessThan">
      <formula>$Q$11</formula>
    </cfRule>
  </conditionalFormatting>
  <conditionalFormatting sqref="M12">
    <cfRule type="cellIs" dxfId="195" priority="5" operator="lessThan">
      <formula>$Q$12</formula>
    </cfRule>
  </conditionalFormatting>
  <conditionalFormatting sqref="M13">
    <cfRule type="cellIs" dxfId="194" priority="6" operator="lessThan">
      <formula>$Q$13</formula>
    </cfRule>
  </conditionalFormatting>
  <conditionalFormatting sqref="M14">
    <cfRule type="cellIs" dxfId="193" priority="7" operator="lessThan">
      <formula>$Q$14</formula>
    </cfRule>
  </conditionalFormatting>
  <conditionalFormatting sqref="M15">
    <cfRule type="cellIs" dxfId="192" priority="8" operator="lessThan">
      <formula>$Q$15</formula>
    </cfRule>
  </conditionalFormatting>
  <conditionalFormatting sqref="M16">
    <cfRule type="cellIs" dxfId="191" priority="9" operator="lessThan">
      <formula>$Q$16</formula>
    </cfRule>
  </conditionalFormatting>
  <conditionalFormatting sqref="M17">
    <cfRule type="cellIs" dxfId="190" priority="10" operator="lessThan">
      <formula>$Q$17</formula>
    </cfRule>
  </conditionalFormatting>
  <conditionalFormatting sqref="M18">
    <cfRule type="cellIs" dxfId="189" priority="11" operator="lessThan">
      <formula>$Q$18</formula>
    </cfRule>
  </conditionalFormatting>
  <conditionalFormatting sqref="M19">
    <cfRule type="cellIs" dxfId="188" priority="12" operator="lessThan">
      <formula>$Q$19</formula>
    </cfRule>
  </conditionalFormatting>
  <conditionalFormatting sqref="M20">
    <cfRule type="cellIs" dxfId="187" priority="13" operator="lessThan">
      <formula>$Q$20</formula>
    </cfRule>
  </conditionalFormatting>
  <conditionalFormatting sqref="M21">
    <cfRule type="cellIs" dxfId="186" priority="14" operator="lessThan">
      <formula>$Q$21</formula>
    </cfRule>
  </conditionalFormatting>
  <conditionalFormatting sqref="L36">
    <cfRule type="cellIs" dxfId="185" priority="15" operator="lessThan">
      <formula>$M$36</formula>
    </cfRule>
  </conditionalFormatting>
  <conditionalFormatting sqref="L36">
    <cfRule type="cellIs" dxfId="184" priority="16" operator="greaterThan">
      <formula>$M$36</formula>
    </cfRule>
  </conditionalFormatting>
  <conditionalFormatting sqref="V8:V9">
    <cfRule type="cellIs" dxfId="183" priority="17" operator="lessThan">
      <formula>$U$8</formula>
    </cfRule>
  </conditionalFormatting>
  <conditionalFormatting sqref="N22:N23">
    <cfRule type="cellIs" dxfId="182" priority="18" operator="lessThan">
      <formula>630</formula>
    </cfRule>
  </conditionalFormatting>
  <conditionalFormatting sqref="O22:O33">
    <cfRule type="cellIs" dxfId="181" priority="19" operator="lessThan">
      <formula>#REF!</formula>
    </cfRule>
  </conditionalFormatting>
  <conditionalFormatting sqref="J37:K37">
    <cfRule type="cellIs" dxfId="180" priority="20" operator="lessThan">
      <formula>$J$46</formula>
    </cfRule>
  </conditionalFormatting>
  <conditionalFormatting sqref="M37">
    <cfRule type="cellIs" dxfId="179" priority="21" operator="lessThan">
      <formula>$Q$34</formula>
    </cfRule>
  </conditionalFormatting>
  <conditionalFormatting sqref="M8">
    <cfRule type="cellIs" dxfId="178" priority="22" operator="lessThan">
      <formula>$Q$8</formula>
    </cfRule>
  </conditionalFormatting>
  <conditionalFormatting sqref="M9">
    <cfRule type="cellIs" dxfId="177" priority="23" operator="lessThan">
      <formula>$Q$9</formula>
    </cfRule>
  </conditionalFormatting>
  <conditionalFormatting sqref="H37:I37">
    <cfRule type="cellIs" dxfId="176" priority="24" operator="greaterThan">
      <formula>$H$46</formula>
    </cfRule>
  </conditionalFormatting>
  <conditionalFormatting sqref="H37:I37">
    <cfRule type="cellIs" dxfId="175" priority="25" operator="lessThan">
      <formula>$H$46</formula>
    </cfRule>
  </conditionalFormatting>
  <conditionalFormatting sqref="F37:G37">
    <cfRule type="cellIs" dxfId="174" priority="26" operator="lessThan">
      <formula>$F$46</formula>
    </cfRule>
  </conditionalFormatting>
  <conditionalFormatting sqref="O22:O33">
    <cfRule type="cellIs" dxfId="173" priority="27" operator="lessThan">
      <formula>#REF!</formula>
    </cfRule>
  </conditionalFormatting>
  <conditionalFormatting sqref="J37">
    <cfRule type="cellIs" dxfId="172" priority="28" operator="greaterThan">
      <formula>$J$46</formula>
    </cfRule>
  </conditionalFormatting>
  <conditionalFormatting sqref="J37">
    <cfRule type="cellIs" dxfId="171" priority="29" operator="lessThan">
      <formula>$J$46</formula>
    </cfRule>
  </conditionalFormatting>
  <dataValidations count="2">
    <dataValidation type="list" allowBlank="1" showErrorMessage="1" sqref="D8">
      <formula1>$T$16:$T$18</formula1>
    </dataValidation>
    <dataValidation type="list" allowBlank="1" showErrorMessage="1" sqref="E22:E29 E31:E33 F36:K36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70" zoomScaleNormal="70" workbookViewId="0">
      <pane ySplit="11" topLeftCell="A24" activePane="bottomLeft" state="frozen"/>
      <selection pane="bottomLeft" activeCell="B52" sqref="B52"/>
    </sheetView>
  </sheetViews>
  <sheetFormatPr defaultColWidth="14.44140625" defaultRowHeight="15" customHeight="1"/>
  <cols>
    <col min="1" max="1" width="21.44140625" style="203" customWidth="1"/>
    <col min="2" max="2" width="3.44140625" style="203" customWidth="1"/>
    <col min="3" max="3" width="31.5546875" style="203" customWidth="1"/>
    <col min="4" max="4" width="9" style="203" customWidth="1"/>
    <col min="5" max="5" width="12.33203125" style="203" customWidth="1"/>
    <col min="6" max="9" width="5.77734375" style="203" customWidth="1"/>
    <col min="10" max="10" width="5.44140625" style="203" customWidth="1"/>
    <col min="11" max="11" width="7.6640625" style="203" customWidth="1"/>
    <col min="12" max="13" width="5.77734375" style="203" customWidth="1"/>
    <col min="14" max="14" width="7.33203125" style="203" customWidth="1"/>
    <col min="15" max="15" width="5.77734375" style="203" customWidth="1"/>
    <col min="16" max="16" width="20.21875" style="203" customWidth="1"/>
    <col min="17" max="17" width="5.5546875" style="203" customWidth="1"/>
    <col min="18" max="19" width="9.21875" style="203" customWidth="1"/>
    <col min="20" max="20" width="19.44140625" style="203" customWidth="1"/>
    <col min="21" max="22" width="14.21875" style="203" customWidth="1"/>
    <col min="23" max="23" width="15.77734375" style="203" customWidth="1"/>
    <col min="24" max="24" width="40.21875" style="203" customWidth="1"/>
    <col min="25" max="25" width="24.5546875" style="203" customWidth="1"/>
    <col min="26" max="26" width="8.77734375" style="203" customWidth="1"/>
    <col min="27" max="16384" width="14.44140625" style="203"/>
  </cols>
  <sheetData>
    <row r="1" spans="1:26" ht="17.25" customHeight="1">
      <c r="A1" s="201"/>
      <c r="B1" s="202" t="s">
        <v>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</row>
    <row r="2" spans="1:26" ht="12.75" customHeight="1">
      <c r="A2" s="201"/>
      <c r="B2" s="773" t="s">
        <v>254</v>
      </c>
      <c r="C2" s="605"/>
      <c r="D2" s="605"/>
      <c r="E2" s="605"/>
      <c r="F2" s="201"/>
      <c r="G2" s="201"/>
      <c r="H2" s="201"/>
      <c r="I2" s="201"/>
      <c r="J2" s="201"/>
      <c r="K2" s="201"/>
      <c r="L2" s="204"/>
      <c r="M2" s="204"/>
      <c r="N2" s="204"/>
      <c r="O2" s="204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</row>
    <row r="3" spans="1:26" ht="12.75" customHeight="1">
      <c r="A3" s="201"/>
      <c r="B3" s="205" t="s">
        <v>15</v>
      </c>
      <c r="C3" s="201"/>
      <c r="D3" s="201"/>
      <c r="E3" s="201"/>
      <c r="F3" s="201"/>
      <c r="G3" s="201"/>
      <c r="H3" s="201"/>
      <c r="I3" s="201"/>
      <c r="J3" s="201"/>
      <c r="K3" s="201"/>
      <c r="L3" s="206"/>
      <c r="M3" s="206"/>
      <c r="N3" s="206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1:26" ht="12.75" customHeight="1">
      <c r="A4" s="201"/>
      <c r="B4" s="205" t="s">
        <v>16</v>
      </c>
      <c r="C4" s="201"/>
      <c r="D4" s="201"/>
      <c r="E4" s="201"/>
      <c r="F4" s="201"/>
      <c r="G4" s="201"/>
      <c r="H4" s="201"/>
      <c r="I4" s="201"/>
      <c r="J4" s="201"/>
      <c r="K4" s="201"/>
      <c r="L4" s="206"/>
      <c r="M4" s="206"/>
      <c r="N4" s="206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</row>
    <row r="5" spans="1:26" ht="12.75" customHeight="1">
      <c r="A5" s="201"/>
      <c r="B5" s="205" t="s">
        <v>17</v>
      </c>
      <c r="C5" s="201"/>
      <c r="D5" s="204" t="str">
        <f>IF($C$30=0," ",$C$30)</f>
        <v>język obcy nowożytny</v>
      </c>
      <c r="E5" s="201"/>
      <c r="F5" s="201"/>
      <c r="G5" s="201"/>
      <c r="H5" s="204" t="str">
        <f>IF(C31=0," ",C31)</f>
        <v>matematyka</v>
      </c>
      <c r="I5" s="201"/>
      <c r="J5" s="201"/>
      <c r="K5" s="201"/>
      <c r="L5" s="206"/>
      <c r="M5" s="206"/>
      <c r="N5" s="206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1:26" ht="12.75" customHeight="1">
      <c r="A6" s="201"/>
      <c r="B6" s="205" t="s">
        <v>22</v>
      </c>
      <c r="C6" s="201"/>
      <c r="D6" s="204"/>
      <c r="E6" s="201"/>
      <c r="F6" s="201"/>
      <c r="G6" s="201"/>
      <c r="H6" s="204"/>
      <c r="I6" s="201"/>
      <c r="J6" s="201"/>
      <c r="K6" s="201"/>
      <c r="L6" s="206"/>
      <c r="M6" s="206"/>
      <c r="N6" s="206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1:26" ht="12.75" customHeight="1">
      <c r="A7" s="201"/>
      <c r="B7" s="205"/>
      <c r="C7" s="207" t="s">
        <v>139</v>
      </c>
      <c r="D7" s="208" t="s">
        <v>140</v>
      </c>
      <c r="E7" s="201"/>
      <c r="F7" s="201"/>
      <c r="G7" s="201"/>
      <c r="H7" s="204"/>
      <c r="I7" s="201"/>
      <c r="J7" s="201"/>
      <c r="K7" s="201"/>
      <c r="L7" s="206"/>
      <c r="M7" s="206"/>
      <c r="N7" s="206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</row>
    <row r="8" spans="1:26" ht="12.75" customHeight="1">
      <c r="A8" s="201"/>
      <c r="B8" s="205"/>
      <c r="C8" s="207" t="s">
        <v>255</v>
      </c>
      <c r="D8" s="208" t="s">
        <v>256</v>
      </c>
      <c r="E8" s="201"/>
      <c r="F8" s="201"/>
      <c r="G8" s="201"/>
      <c r="H8" s="204"/>
      <c r="I8" s="201"/>
      <c r="J8" s="201"/>
      <c r="K8" s="201"/>
      <c r="L8" s="206"/>
      <c r="M8" s="206"/>
      <c r="N8" s="206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</row>
    <row r="9" spans="1:26" ht="12.75" customHeight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</row>
    <row r="10" spans="1:26" ht="24.75" customHeight="1">
      <c r="A10" s="201"/>
      <c r="B10" s="565" t="s">
        <v>4</v>
      </c>
      <c r="C10" s="589" t="s">
        <v>5</v>
      </c>
      <c r="D10" s="209"/>
      <c r="E10" s="590"/>
      <c r="F10" s="569" t="s">
        <v>6</v>
      </c>
      <c r="G10" s="570"/>
      <c r="H10" s="570"/>
      <c r="I10" s="570"/>
      <c r="J10" s="570"/>
      <c r="K10" s="570"/>
      <c r="L10" s="570"/>
      <c r="M10" s="570"/>
      <c r="N10" s="570"/>
      <c r="O10" s="568"/>
      <c r="P10" s="571" t="s">
        <v>44</v>
      </c>
      <c r="Q10" s="210"/>
      <c r="R10" s="201"/>
      <c r="S10" s="201"/>
      <c r="T10" s="201"/>
      <c r="U10" s="201"/>
      <c r="V10" s="201"/>
      <c r="W10" s="201"/>
      <c r="X10" s="572" t="s">
        <v>7</v>
      </c>
      <c r="Y10" s="568"/>
      <c r="Z10" s="201"/>
    </row>
    <row r="11" spans="1:26" ht="25.5" customHeight="1">
      <c r="A11" s="201"/>
      <c r="B11" s="566"/>
      <c r="C11" s="575"/>
      <c r="D11" s="211"/>
      <c r="E11" s="591"/>
      <c r="F11" s="569" t="s">
        <v>8</v>
      </c>
      <c r="G11" s="568"/>
      <c r="H11" s="569" t="s">
        <v>9</v>
      </c>
      <c r="I11" s="568"/>
      <c r="J11" s="569" t="s">
        <v>10</v>
      </c>
      <c r="K11" s="568"/>
      <c r="L11" s="569" t="s">
        <v>11</v>
      </c>
      <c r="M11" s="568"/>
      <c r="N11" s="577" t="s">
        <v>45</v>
      </c>
      <c r="O11" s="568"/>
      <c r="P11" s="566"/>
      <c r="Q11" s="210"/>
      <c r="R11" s="201"/>
      <c r="S11" s="572" t="s">
        <v>46</v>
      </c>
      <c r="T11" s="570"/>
      <c r="U11" s="570"/>
      <c r="V11" s="568"/>
      <c r="W11" s="201"/>
      <c r="X11" s="212" t="s">
        <v>47</v>
      </c>
      <c r="Y11" s="213" t="s">
        <v>48</v>
      </c>
      <c r="Z11" s="201"/>
    </row>
    <row r="12" spans="1:26" ht="12.75" customHeight="1">
      <c r="A12" s="214"/>
      <c r="B12" s="351">
        <v>1</v>
      </c>
      <c r="C12" s="216" t="s">
        <v>14</v>
      </c>
      <c r="D12" s="217"/>
      <c r="E12" s="218" t="str">
        <f>IF(C29="język obcy nowożytny","R","P")</f>
        <v>P</v>
      </c>
      <c r="F12" s="219">
        <v>3</v>
      </c>
      <c r="G12" s="219">
        <v>3</v>
      </c>
      <c r="H12" s="219">
        <v>3</v>
      </c>
      <c r="I12" s="219">
        <v>3</v>
      </c>
      <c r="J12" s="219">
        <v>3</v>
      </c>
      <c r="K12" s="219">
        <v>3</v>
      </c>
      <c r="L12" s="219">
        <v>3</v>
      </c>
      <c r="M12" s="219">
        <v>3</v>
      </c>
      <c r="N12" s="219">
        <v>4</v>
      </c>
      <c r="O12" s="219">
        <v>4</v>
      </c>
      <c r="P12" s="220">
        <f t="shared" ref="P12:P28" si="0">SUM(F12:O12)/2</f>
        <v>16</v>
      </c>
      <c r="Q12" s="221"/>
      <c r="R12" s="201"/>
      <c r="S12" s="222"/>
      <c r="T12" s="222" t="s">
        <v>50</v>
      </c>
      <c r="U12" s="222" t="s">
        <v>51</v>
      </c>
      <c r="V12" s="222" t="s">
        <v>52</v>
      </c>
      <c r="W12" s="201"/>
      <c r="X12" s="222"/>
      <c r="Y12" s="222"/>
      <c r="Z12" s="201"/>
    </row>
    <row r="13" spans="1:26" ht="12.75" customHeight="1">
      <c r="A13" s="214"/>
      <c r="B13" s="351">
        <v>2</v>
      </c>
      <c r="C13" s="216" t="s">
        <v>24</v>
      </c>
      <c r="D13" s="223" t="s">
        <v>53</v>
      </c>
      <c r="E13" s="218" t="str">
        <f>IF(C30="język obcy nowożytny","R","P")</f>
        <v>R</v>
      </c>
      <c r="F13" s="219">
        <v>2</v>
      </c>
      <c r="G13" s="219">
        <v>2</v>
      </c>
      <c r="H13" s="219">
        <v>2</v>
      </c>
      <c r="I13" s="219">
        <v>2</v>
      </c>
      <c r="J13" s="219">
        <v>2</v>
      </c>
      <c r="K13" s="219">
        <v>2</v>
      </c>
      <c r="L13" s="219">
        <v>3</v>
      </c>
      <c r="M13" s="219">
        <v>3</v>
      </c>
      <c r="N13" s="219">
        <v>3</v>
      </c>
      <c r="O13" s="219">
        <v>3</v>
      </c>
      <c r="P13" s="220">
        <f t="shared" si="0"/>
        <v>12</v>
      </c>
      <c r="Q13" s="578">
        <f>SUM(P13:P14)</f>
        <v>20</v>
      </c>
      <c r="R13" s="201"/>
      <c r="S13" s="222" t="s">
        <v>55</v>
      </c>
      <c r="T13" s="355" t="s">
        <v>139</v>
      </c>
      <c r="U13" s="225">
        <v>650</v>
      </c>
      <c r="V13" s="225">
        <f>SUMIF($E$33:$E$43,$T13,$R$33:$R$43)+SUMIF($E$45:$E$49,$T13,$R$45:$R$49)</f>
        <v>945</v>
      </c>
      <c r="W13" s="201"/>
      <c r="X13" s="222" t="s">
        <v>14</v>
      </c>
      <c r="Y13" s="222" t="s">
        <v>24</v>
      </c>
      <c r="Z13" s="201"/>
    </row>
    <row r="14" spans="1:26" ht="12.75" customHeight="1">
      <c r="A14" s="214"/>
      <c r="B14" s="351">
        <v>3</v>
      </c>
      <c r="C14" s="216" t="s">
        <v>56</v>
      </c>
      <c r="D14" s="223" t="s">
        <v>69</v>
      </c>
      <c r="E14" s="218" t="s">
        <v>49</v>
      </c>
      <c r="F14" s="219">
        <v>2</v>
      </c>
      <c r="G14" s="219">
        <v>2</v>
      </c>
      <c r="H14" s="219">
        <v>2</v>
      </c>
      <c r="I14" s="219">
        <v>2</v>
      </c>
      <c r="J14" s="219">
        <v>2</v>
      </c>
      <c r="K14" s="219">
        <v>2</v>
      </c>
      <c r="L14" s="219">
        <v>1</v>
      </c>
      <c r="M14" s="219">
        <v>1</v>
      </c>
      <c r="N14" s="219">
        <v>1</v>
      </c>
      <c r="O14" s="219">
        <v>1</v>
      </c>
      <c r="P14" s="220">
        <f t="shared" si="0"/>
        <v>8</v>
      </c>
      <c r="Q14" s="566"/>
      <c r="R14" s="201"/>
      <c r="S14" s="222" t="s">
        <v>58</v>
      </c>
      <c r="T14" s="355" t="s">
        <v>255</v>
      </c>
      <c r="U14" s="225">
        <v>450</v>
      </c>
      <c r="V14" s="225">
        <f ca="1">SUMIF($E$33:$E$43,$T14,$R$33:$R$43)+SUMIF($E$45:$E$51,$T14,$R$45:$R$49)</f>
        <v>600</v>
      </c>
      <c r="W14" s="201"/>
      <c r="X14" s="222" t="s">
        <v>29</v>
      </c>
      <c r="Y14" s="222" t="s">
        <v>26</v>
      </c>
      <c r="Z14" s="201"/>
    </row>
    <row r="15" spans="1:26" ht="12.75" customHeight="1">
      <c r="A15" s="214"/>
      <c r="B15" s="351">
        <v>4</v>
      </c>
      <c r="C15" s="579" t="s">
        <v>315</v>
      </c>
      <c r="D15" s="580"/>
      <c r="E15" s="581"/>
      <c r="F15" s="219">
        <v>1</v>
      </c>
      <c r="G15" s="219">
        <v>1</v>
      </c>
      <c r="H15" s="219"/>
      <c r="I15" s="219"/>
      <c r="J15" s="219"/>
      <c r="K15" s="219"/>
      <c r="L15" s="219"/>
      <c r="M15" s="219"/>
      <c r="N15" s="219"/>
      <c r="O15" s="219"/>
      <c r="P15" s="220">
        <f t="shared" si="0"/>
        <v>1</v>
      </c>
      <c r="Q15" s="221"/>
      <c r="R15" s="201"/>
      <c r="S15" s="552" t="s">
        <v>146</v>
      </c>
      <c r="T15" s="553" t="s">
        <v>328</v>
      </c>
      <c r="U15" s="552"/>
      <c r="W15" s="201"/>
      <c r="X15" s="222" t="s">
        <v>30</v>
      </c>
      <c r="Y15" s="222" t="s">
        <v>31</v>
      </c>
      <c r="Z15" s="201"/>
    </row>
    <row r="16" spans="1:26" ht="12.75" customHeight="1">
      <c r="A16" s="214"/>
      <c r="B16" s="351">
        <v>5</v>
      </c>
      <c r="C16" s="216" t="s">
        <v>26</v>
      </c>
      <c r="D16" s="217"/>
      <c r="E16" s="218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20">
        <f t="shared" si="0"/>
        <v>7</v>
      </c>
      <c r="Q16" s="221"/>
      <c r="R16" s="201"/>
      <c r="S16" s="356"/>
      <c r="T16" s="357"/>
      <c r="U16" s="221"/>
      <c r="V16" s="221"/>
      <c r="W16" s="201"/>
      <c r="X16" s="222" t="s">
        <v>33</v>
      </c>
      <c r="Y16" s="222" t="s">
        <v>34</v>
      </c>
      <c r="Z16" s="201"/>
    </row>
    <row r="17" spans="1:26" ht="12.75" customHeight="1">
      <c r="A17" s="214"/>
      <c r="B17" s="351">
        <v>6</v>
      </c>
      <c r="C17" s="216" t="s">
        <v>294</v>
      </c>
      <c r="D17" s="227"/>
      <c r="E17" s="218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220">
        <f t="shared" si="0"/>
        <v>3</v>
      </c>
      <c r="Q17" s="221"/>
      <c r="R17" s="201"/>
      <c r="S17" s="201"/>
      <c r="T17" s="201"/>
      <c r="U17" s="201"/>
      <c r="V17" s="201"/>
      <c r="W17" s="201"/>
      <c r="X17" s="222" t="s">
        <v>35</v>
      </c>
      <c r="Y17" s="222" t="s">
        <v>36</v>
      </c>
      <c r="Z17" s="201"/>
    </row>
    <row r="18" spans="1:26" ht="12.75" customHeight="1">
      <c r="A18" s="214"/>
      <c r="B18" s="351">
        <v>7</v>
      </c>
      <c r="C18" s="582" t="s">
        <v>32</v>
      </c>
      <c r="D18" s="570"/>
      <c r="E18" s="568"/>
      <c r="F18" s="219"/>
      <c r="G18" s="219"/>
      <c r="H18" s="219">
        <v>1</v>
      </c>
      <c r="I18" s="219">
        <v>1</v>
      </c>
      <c r="J18" s="219">
        <v>1</v>
      </c>
      <c r="K18" s="219">
        <v>1</v>
      </c>
      <c r="L18" s="219"/>
      <c r="M18" s="219"/>
      <c r="N18" s="219"/>
      <c r="O18" s="219"/>
      <c r="P18" s="220">
        <f t="shared" si="0"/>
        <v>2</v>
      </c>
      <c r="Q18" s="221"/>
      <c r="R18" s="201"/>
      <c r="S18" s="201"/>
      <c r="T18" s="201"/>
      <c r="U18" s="201"/>
      <c r="V18" s="201"/>
      <c r="W18" s="201"/>
      <c r="X18" s="222" t="s">
        <v>37</v>
      </c>
      <c r="Y18" s="222" t="s">
        <v>38</v>
      </c>
      <c r="Z18" s="201"/>
    </row>
    <row r="19" spans="1:26" ht="12.75" customHeight="1">
      <c r="A19" s="214"/>
      <c r="B19" s="351">
        <v>8</v>
      </c>
      <c r="C19" s="216" t="s">
        <v>31</v>
      </c>
      <c r="D19" s="217"/>
      <c r="E19" s="218" t="str">
        <f t="shared" ref="E19:E24" si="1">IF(OR($C$30=C19,$C$31=C19),"R","P")</f>
        <v>P</v>
      </c>
      <c r="F19" s="225">
        <v>1</v>
      </c>
      <c r="G19" s="225">
        <v>1</v>
      </c>
      <c r="H19" s="225">
        <v>1</v>
      </c>
      <c r="I19" s="225">
        <v>1</v>
      </c>
      <c r="J19" s="225">
        <v>1</v>
      </c>
      <c r="K19" s="225">
        <v>1</v>
      </c>
      <c r="L19" s="225">
        <v>1</v>
      </c>
      <c r="M19" s="225">
        <v>1</v>
      </c>
      <c r="N19" s="219"/>
      <c r="O19" s="219"/>
      <c r="P19" s="220">
        <f t="shared" si="0"/>
        <v>4</v>
      </c>
      <c r="Q19" s="578">
        <f>SUM(P19:P22)</f>
        <v>16</v>
      </c>
      <c r="R19" s="201"/>
      <c r="S19" s="201"/>
      <c r="T19" s="201"/>
      <c r="U19" s="201"/>
      <c r="V19" s="201"/>
      <c r="W19" s="201"/>
      <c r="X19" s="222"/>
      <c r="Y19" s="222" t="s">
        <v>39</v>
      </c>
      <c r="Z19" s="201"/>
    </row>
    <row r="20" spans="1:26" ht="12.75" customHeight="1">
      <c r="A20" s="214"/>
      <c r="B20" s="351">
        <v>9</v>
      </c>
      <c r="C20" s="216" t="s">
        <v>34</v>
      </c>
      <c r="D20" s="217"/>
      <c r="E20" s="218" t="str">
        <f t="shared" si="1"/>
        <v>P</v>
      </c>
      <c r="F20" s="225">
        <v>1</v>
      </c>
      <c r="G20" s="225">
        <v>1</v>
      </c>
      <c r="H20" s="225">
        <v>1</v>
      </c>
      <c r="I20" s="225">
        <v>1</v>
      </c>
      <c r="J20" s="225">
        <v>1</v>
      </c>
      <c r="K20" s="225">
        <v>1</v>
      </c>
      <c r="L20" s="225">
        <v>1</v>
      </c>
      <c r="M20" s="225">
        <v>1</v>
      </c>
      <c r="N20" s="219"/>
      <c r="O20" s="219"/>
      <c r="P20" s="220">
        <f t="shared" si="0"/>
        <v>4</v>
      </c>
      <c r="Q20" s="583"/>
      <c r="R20" s="201"/>
      <c r="S20" s="201" t="s">
        <v>65</v>
      </c>
      <c r="T20" s="201"/>
      <c r="U20" s="201"/>
      <c r="V20" s="201"/>
      <c r="W20" s="201"/>
      <c r="X20" s="222"/>
      <c r="Y20" s="222" t="s">
        <v>40</v>
      </c>
      <c r="Z20" s="201"/>
    </row>
    <row r="21" spans="1:26" ht="12.75" customHeight="1">
      <c r="A21" s="214"/>
      <c r="B21" s="351">
        <v>10</v>
      </c>
      <c r="C21" s="216" t="s">
        <v>36</v>
      </c>
      <c r="D21" s="217"/>
      <c r="E21" s="218" t="str">
        <f t="shared" si="1"/>
        <v>P</v>
      </c>
      <c r="F21" s="225">
        <v>1</v>
      </c>
      <c r="G21" s="225">
        <v>1</v>
      </c>
      <c r="H21" s="225">
        <v>1</v>
      </c>
      <c r="I21" s="225">
        <v>1</v>
      </c>
      <c r="J21" s="225">
        <v>1</v>
      </c>
      <c r="K21" s="225">
        <v>1</v>
      </c>
      <c r="L21" s="225">
        <v>1</v>
      </c>
      <c r="M21" s="225">
        <v>1</v>
      </c>
      <c r="N21" s="219"/>
      <c r="O21" s="219"/>
      <c r="P21" s="220">
        <f t="shared" si="0"/>
        <v>4</v>
      </c>
      <c r="Q21" s="583"/>
      <c r="R21" s="201"/>
      <c r="S21" s="201"/>
      <c r="T21" s="204" t="s">
        <v>66</v>
      </c>
      <c r="U21" s="356" t="s">
        <v>67</v>
      </c>
      <c r="V21" s="201"/>
      <c r="W21" s="201"/>
      <c r="X21" s="201"/>
      <c r="Y21" s="201"/>
      <c r="Z21" s="201"/>
    </row>
    <row r="22" spans="1:26" ht="12.75" customHeight="1">
      <c r="A22" s="214"/>
      <c r="B22" s="351">
        <v>11</v>
      </c>
      <c r="C22" s="216" t="s">
        <v>38</v>
      </c>
      <c r="D22" s="217"/>
      <c r="E22" s="218" t="str">
        <f t="shared" si="1"/>
        <v>P</v>
      </c>
      <c r="F22" s="225">
        <v>1</v>
      </c>
      <c r="G22" s="225">
        <v>1</v>
      </c>
      <c r="H22" s="225">
        <v>1</v>
      </c>
      <c r="I22" s="225">
        <v>1</v>
      </c>
      <c r="J22" s="225">
        <v>1</v>
      </c>
      <c r="K22" s="225">
        <v>1</v>
      </c>
      <c r="L22" s="225">
        <v>1</v>
      </c>
      <c r="M22" s="225">
        <v>1</v>
      </c>
      <c r="N22" s="219"/>
      <c r="O22" s="219"/>
      <c r="P22" s="220">
        <f t="shared" si="0"/>
        <v>4</v>
      </c>
      <c r="Q22" s="566"/>
      <c r="R22" s="201"/>
      <c r="S22" s="201"/>
      <c r="T22" s="204" t="s">
        <v>53</v>
      </c>
      <c r="U22" s="356" t="s">
        <v>68</v>
      </c>
      <c r="V22" s="201"/>
      <c r="W22" s="201"/>
      <c r="X22" s="201"/>
      <c r="Y22" s="201"/>
      <c r="Z22" s="201"/>
    </row>
    <row r="23" spans="1:26" ht="12.75" customHeight="1">
      <c r="A23" s="214"/>
      <c r="B23" s="351">
        <v>12</v>
      </c>
      <c r="C23" s="216" t="s">
        <v>39</v>
      </c>
      <c r="D23" s="227"/>
      <c r="E23" s="218" t="str">
        <f t="shared" si="1"/>
        <v>R</v>
      </c>
      <c r="F23" s="219">
        <v>2</v>
      </c>
      <c r="G23" s="219">
        <v>2</v>
      </c>
      <c r="H23" s="219">
        <v>2</v>
      </c>
      <c r="I23" s="219">
        <v>2</v>
      </c>
      <c r="J23" s="219">
        <v>3</v>
      </c>
      <c r="K23" s="219">
        <v>3</v>
      </c>
      <c r="L23" s="219">
        <v>3</v>
      </c>
      <c r="M23" s="219">
        <v>3</v>
      </c>
      <c r="N23" s="219">
        <v>4</v>
      </c>
      <c r="O23" s="219">
        <v>4</v>
      </c>
      <c r="P23" s="220">
        <f t="shared" si="0"/>
        <v>14</v>
      </c>
      <c r="Q23" s="221"/>
      <c r="R23" s="201"/>
      <c r="S23" s="201"/>
      <c r="T23" s="204" t="s">
        <v>213</v>
      </c>
      <c r="U23" s="356" t="s">
        <v>70</v>
      </c>
      <c r="V23" s="201"/>
      <c r="W23" s="201"/>
      <c r="X23" s="201"/>
      <c r="Y23" s="201"/>
      <c r="Z23" s="201"/>
    </row>
    <row r="24" spans="1:26" ht="12.75" customHeight="1">
      <c r="A24" s="214"/>
      <c r="B24" s="351">
        <v>13</v>
      </c>
      <c r="C24" s="582" t="s">
        <v>40</v>
      </c>
      <c r="D24" s="570"/>
      <c r="E24" s="218" t="str">
        <f t="shared" si="1"/>
        <v>P</v>
      </c>
      <c r="F24" s="219">
        <v>1</v>
      </c>
      <c r="G24" s="219">
        <v>1</v>
      </c>
      <c r="H24" s="219">
        <v>1</v>
      </c>
      <c r="I24" s="219">
        <v>1</v>
      </c>
      <c r="J24" s="219">
        <v>1</v>
      </c>
      <c r="K24" s="219">
        <v>1</v>
      </c>
      <c r="L24" s="219"/>
      <c r="M24" s="219"/>
      <c r="N24" s="219"/>
      <c r="O24" s="219"/>
      <c r="P24" s="220">
        <f t="shared" si="0"/>
        <v>3</v>
      </c>
      <c r="Q24" s="221"/>
      <c r="R24" s="201"/>
      <c r="S24" s="201"/>
      <c r="T24" s="204" t="s">
        <v>214</v>
      </c>
      <c r="U24" s="356" t="s">
        <v>71</v>
      </c>
      <c r="V24" s="201"/>
      <c r="W24" s="201"/>
      <c r="X24" s="201"/>
      <c r="Y24" s="201"/>
      <c r="Z24" s="201"/>
    </row>
    <row r="25" spans="1:26" ht="12.75" customHeight="1">
      <c r="A25" s="214"/>
      <c r="B25" s="351">
        <v>14</v>
      </c>
      <c r="C25" s="216" t="s">
        <v>72</v>
      </c>
      <c r="D25" s="227"/>
      <c r="E25" s="218"/>
      <c r="F25" s="219">
        <v>3</v>
      </c>
      <c r="G25" s="219">
        <v>3</v>
      </c>
      <c r="H25" s="219">
        <v>3</v>
      </c>
      <c r="I25" s="219">
        <v>3</v>
      </c>
      <c r="J25" s="219">
        <v>3</v>
      </c>
      <c r="K25" s="219">
        <v>3</v>
      </c>
      <c r="L25" s="219">
        <v>3</v>
      </c>
      <c r="M25" s="219">
        <v>3</v>
      </c>
      <c r="N25" s="219">
        <v>3</v>
      </c>
      <c r="O25" s="219">
        <v>3</v>
      </c>
      <c r="P25" s="220">
        <f t="shared" si="0"/>
        <v>15</v>
      </c>
      <c r="Q25" s="221"/>
      <c r="R25" s="201"/>
      <c r="S25" s="201"/>
      <c r="T25" s="201"/>
      <c r="U25" s="201"/>
      <c r="V25" s="201"/>
      <c r="W25" s="201"/>
      <c r="X25" s="201"/>
      <c r="Y25" s="201"/>
      <c r="Z25" s="201"/>
    </row>
    <row r="26" spans="1:26" ht="12.75" customHeight="1">
      <c r="A26" s="214"/>
      <c r="B26" s="351">
        <v>15</v>
      </c>
      <c r="C26" s="216" t="s">
        <v>73</v>
      </c>
      <c r="D26" s="227"/>
      <c r="E26" s="218"/>
      <c r="F26" s="219">
        <v>1</v>
      </c>
      <c r="G26" s="219">
        <v>1</v>
      </c>
      <c r="H26" s="219"/>
      <c r="I26" s="219"/>
      <c r="J26" s="219"/>
      <c r="K26" s="219"/>
      <c r="L26" s="219"/>
      <c r="M26" s="219"/>
      <c r="N26" s="219"/>
      <c r="O26" s="219"/>
      <c r="P26" s="220">
        <f t="shared" si="0"/>
        <v>1</v>
      </c>
      <c r="Q26" s="221"/>
      <c r="R26" s="201"/>
      <c r="S26" s="201"/>
      <c r="T26" s="201"/>
      <c r="U26" s="201"/>
      <c r="V26" s="201"/>
      <c r="W26" s="201"/>
      <c r="X26" s="201"/>
      <c r="Y26" s="201"/>
      <c r="Z26" s="201"/>
    </row>
    <row r="27" spans="1:26" ht="12.75" customHeight="1">
      <c r="A27" s="214"/>
      <c r="B27" s="351">
        <v>16</v>
      </c>
      <c r="C27" s="216" t="s">
        <v>74</v>
      </c>
      <c r="D27" s="227"/>
      <c r="E27" s="218"/>
      <c r="F27" s="219">
        <v>1</v>
      </c>
      <c r="G27" s="219">
        <v>1</v>
      </c>
      <c r="H27" s="219">
        <v>1</v>
      </c>
      <c r="I27" s="219">
        <v>1</v>
      </c>
      <c r="J27" s="219">
        <v>1</v>
      </c>
      <c r="K27" s="219">
        <v>1</v>
      </c>
      <c r="L27" s="219">
        <v>1</v>
      </c>
      <c r="M27" s="219">
        <v>1</v>
      </c>
      <c r="N27" s="219">
        <v>1</v>
      </c>
      <c r="O27" s="219">
        <v>1</v>
      </c>
      <c r="P27" s="220">
        <f t="shared" si="0"/>
        <v>5</v>
      </c>
      <c r="Q27" s="221"/>
      <c r="R27" s="201"/>
      <c r="S27" s="201"/>
      <c r="T27" s="201"/>
      <c r="U27" s="201"/>
      <c r="V27" s="201"/>
      <c r="W27" s="201"/>
      <c r="X27" s="201"/>
      <c r="Y27" s="201"/>
      <c r="Z27" s="201"/>
    </row>
    <row r="28" spans="1:26" ht="27" customHeight="1">
      <c r="A28" s="201"/>
      <c r="B28" s="584" t="s">
        <v>75</v>
      </c>
      <c r="C28" s="585"/>
      <c r="D28" s="585"/>
      <c r="E28" s="586"/>
      <c r="F28" s="228">
        <f t="shared" ref="F28:O28" si="2">SUM(F12:F27)</f>
        <v>23</v>
      </c>
      <c r="G28" s="228">
        <f t="shared" si="2"/>
        <v>23</v>
      </c>
      <c r="H28" s="228">
        <f t="shared" si="2"/>
        <v>22</v>
      </c>
      <c r="I28" s="228">
        <f t="shared" si="2"/>
        <v>22</v>
      </c>
      <c r="J28" s="228">
        <f t="shared" si="2"/>
        <v>22</v>
      </c>
      <c r="K28" s="228">
        <f t="shared" si="2"/>
        <v>22</v>
      </c>
      <c r="L28" s="228">
        <f t="shared" si="2"/>
        <v>19</v>
      </c>
      <c r="M28" s="228">
        <f t="shared" si="2"/>
        <v>19</v>
      </c>
      <c r="N28" s="228">
        <f t="shared" si="2"/>
        <v>18</v>
      </c>
      <c r="O28" s="228">
        <f t="shared" si="2"/>
        <v>16</v>
      </c>
      <c r="P28" s="228">
        <f t="shared" si="0"/>
        <v>103</v>
      </c>
      <c r="Q28" s="221"/>
      <c r="R28" s="201"/>
      <c r="S28" s="204"/>
      <c r="T28" s="230"/>
      <c r="X28" s="230"/>
      <c r="Y28" s="201"/>
      <c r="Z28" s="201"/>
    </row>
    <row r="29" spans="1:26" ht="12.75" customHeight="1">
      <c r="A29" s="201"/>
      <c r="B29" s="774" t="s">
        <v>76</v>
      </c>
      <c r="C29" s="570"/>
      <c r="D29" s="570"/>
      <c r="E29" s="570"/>
      <c r="F29" s="570"/>
      <c r="G29" s="570"/>
      <c r="H29" s="570"/>
      <c r="I29" s="570"/>
      <c r="J29" s="570"/>
      <c r="K29" s="570"/>
      <c r="L29" s="570"/>
      <c r="M29" s="570"/>
      <c r="N29" s="570"/>
      <c r="O29" s="570"/>
      <c r="P29" s="570"/>
      <c r="Q29" s="221"/>
      <c r="R29" s="201"/>
      <c r="S29" s="204"/>
      <c r="X29" s="230"/>
      <c r="Y29" s="201"/>
      <c r="Z29" s="201"/>
    </row>
    <row r="30" spans="1:26" ht="12.75" customHeight="1">
      <c r="A30" s="201"/>
      <c r="B30" s="231">
        <v>1</v>
      </c>
      <c r="C30" s="232" t="s">
        <v>24</v>
      </c>
      <c r="D30" s="223" t="s">
        <v>143</v>
      </c>
      <c r="E30" s="225"/>
      <c r="F30" s="358"/>
      <c r="G30" s="358"/>
      <c r="H30" s="358"/>
      <c r="I30" s="358"/>
      <c r="J30" s="358">
        <v>1</v>
      </c>
      <c r="K30" s="358">
        <v>1</v>
      </c>
      <c r="L30" s="358">
        <v>1</v>
      </c>
      <c r="M30" s="358">
        <v>1</v>
      </c>
      <c r="N30" s="358"/>
      <c r="O30" s="358"/>
      <c r="P30" s="233">
        <f t="shared" ref="P30:P53" si="3">SUM(F30:O30)/2</f>
        <v>2</v>
      </c>
      <c r="Q30" s="221"/>
      <c r="R30" s="201"/>
      <c r="U30" s="230"/>
      <c r="V30" s="230"/>
      <c r="W30" s="230"/>
      <c r="X30" s="230"/>
      <c r="Y30" s="201"/>
      <c r="Z30" s="201"/>
    </row>
    <row r="31" spans="1:26" ht="12.75" customHeight="1">
      <c r="A31" s="201"/>
      <c r="B31" s="234">
        <v>2</v>
      </c>
      <c r="C31" s="232" t="s">
        <v>39</v>
      </c>
      <c r="D31" s="232"/>
      <c r="E31" s="225"/>
      <c r="F31" s="358">
        <v>1</v>
      </c>
      <c r="G31" s="358">
        <v>1</v>
      </c>
      <c r="H31" s="358">
        <v>1</v>
      </c>
      <c r="I31" s="358">
        <v>1</v>
      </c>
      <c r="J31" s="358">
        <v>1</v>
      </c>
      <c r="K31" s="358">
        <v>1</v>
      </c>
      <c r="L31" s="358">
        <v>1</v>
      </c>
      <c r="M31" s="358">
        <v>1</v>
      </c>
      <c r="N31" s="358">
        <v>2</v>
      </c>
      <c r="O31" s="358">
        <v>2</v>
      </c>
      <c r="P31" s="233">
        <f t="shared" si="3"/>
        <v>6</v>
      </c>
      <c r="Q31" s="221"/>
      <c r="R31" s="201"/>
      <c r="U31" s="230"/>
      <c r="V31" s="230"/>
      <c r="W31" s="230"/>
      <c r="X31" s="230"/>
      <c r="Y31" s="201"/>
      <c r="Z31" s="201"/>
    </row>
    <row r="32" spans="1:26" ht="12.75" customHeight="1">
      <c r="A32" s="201"/>
      <c r="B32" s="588" t="s">
        <v>82</v>
      </c>
      <c r="C32" s="570"/>
      <c r="D32" s="570"/>
      <c r="E32" s="568"/>
      <c r="F32" s="235">
        <f t="shared" ref="F32:O32" si="4">SUM(F30:F31)</f>
        <v>1</v>
      </c>
      <c r="G32" s="235">
        <f t="shared" si="4"/>
        <v>1</v>
      </c>
      <c r="H32" s="235">
        <f t="shared" si="4"/>
        <v>1</v>
      </c>
      <c r="I32" s="235">
        <f t="shared" si="4"/>
        <v>1</v>
      </c>
      <c r="J32" s="235">
        <f t="shared" si="4"/>
        <v>2</v>
      </c>
      <c r="K32" s="235">
        <f t="shared" si="4"/>
        <v>2</v>
      </c>
      <c r="L32" s="235">
        <f t="shared" si="4"/>
        <v>2</v>
      </c>
      <c r="M32" s="235">
        <f t="shared" si="4"/>
        <v>2</v>
      </c>
      <c r="N32" s="235">
        <f t="shared" si="4"/>
        <v>2</v>
      </c>
      <c r="O32" s="235">
        <f t="shared" si="4"/>
        <v>2</v>
      </c>
      <c r="P32" s="236">
        <f t="shared" si="3"/>
        <v>8</v>
      </c>
      <c r="Q32" s="221"/>
      <c r="R32" s="201"/>
      <c r="S32" s="204"/>
      <c r="T32" s="230"/>
      <c r="U32" s="230"/>
      <c r="V32" s="230"/>
      <c r="W32" s="230"/>
      <c r="X32" s="230"/>
      <c r="Y32" s="201"/>
      <c r="Z32" s="201"/>
    </row>
    <row r="33" spans="1:26" ht="12.75" customHeight="1">
      <c r="A33" s="354">
        <f t="shared" ref="A33:A43" si="5">LEN(C33)</f>
        <v>19</v>
      </c>
      <c r="B33" s="578">
        <v>17</v>
      </c>
      <c r="C33" s="573" t="s">
        <v>145</v>
      </c>
      <c r="D33" s="574"/>
      <c r="E33" s="359" t="s">
        <v>139</v>
      </c>
      <c r="F33" s="360"/>
      <c r="G33" s="360"/>
      <c r="H33" s="360"/>
      <c r="I33" s="360"/>
      <c r="J33" s="360"/>
      <c r="K33" s="360"/>
      <c r="L33" s="360">
        <v>1</v>
      </c>
      <c r="M33" s="360">
        <v>1</v>
      </c>
      <c r="N33" s="360"/>
      <c r="O33" s="360"/>
      <c r="P33" s="240">
        <f t="shared" si="3"/>
        <v>1</v>
      </c>
      <c r="R33" s="395">
        <f t="shared" ref="R33:R43" si="6">SUM(P33*30)</f>
        <v>30</v>
      </c>
      <c r="S33" s="201"/>
      <c r="T33" s="201"/>
      <c r="U33" s="201"/>
      <c r="V33" s="201"/>
      <c r="W33" s="201"/>
      <c r="X33" s="201"/>
      <c r="Y33" s="201"/>
      <c r="Z33" s="201"/>
    </row>
    <row r="34" spans="1:26" ht="12.75" customHeight="1">
      <c r="A34" s="354">
        <f t="shared" si="5"/>
        <v>0</v>
      </c>
      <c r="B34" s="566"/>
      <c r="C34" s="575"/>
      <c r="D34" s="576"/>
      <c r="E34" s="359" t="s">
        <v>255</v>
      </c>
      <c r="F34" s="360"/>
      <c r="G34" s="360"/>
      <c r="H34" s="360"/>
      <c r="I34" s="360"/>
      <c r="J34" s="239">
        <v>1</v>
      </c>
      <c r="K34" s="239">
        <v>1</v>
      </c>
      <c r="L34" s="360"/>
      <c r="M34" s="360"/>
      <c r="N34" s="360"/>
      <c r="O34" s="360"/>
      <c r="P34" s="240">
        <f t="shared" si="3"/>
        <v>1</v>
      </c>
      <c r="R34" s="395">
        <f t="shared" si="6"/>
        <v>30</v>
      </c>
      <c r="S34" s="357"/>
      <c r="T34" s="361"/>
      <c r="U34" s="201"/>
      <c r="V34" s="201"/>
      <c r="W34" s="201"/>
      <c r="X34" s="201"/>
      <c r="Y34" s="201"/>
      <c r="Z34" s="201"/>
    </row>
    <row r="35" spans="1:26" ht="12.75" customHeight="1">
      <c r="A35" s="354">
        <f t="shared" si="5"/>
        <v>39</v>
      </c>
      <c r="B35" s="578">
        <v>18</v>
      </c>
      <c r="C35" s="775" t="s">
        <v>212</v>
      </c>
      <c r="D35" s="574"/>
      <c r="E35" s="362" t="s">
        <v>139</v>
      </c>
      <c r="F35" s="363">
        <v>1</v>
      </c>
      <c r="G35" s="363"/>
      <c r="H35" s="363"/>
      <c r="I35" s="363"/>
      <c r="J35" s="363"/>
      <c r="K35" s="363"/>
      <c r="L35" s="363"/>
      <c r="M35" s="363"/>
      <c r="N35" s="363"/>
      <c r="O35" s="363"/>
      <c r="P35" s="240">
        <f t="shared" si="3"/>
        <v>0.5</v>
      </c>
      <c r="R35" s="395">
        <f t="shared" si="6"/>
        <v>15</v>
      </c>
      <c r="S35" s="201"/>
      <c r="T35" s="201"/>
      <c r="U35" s="201"/>
      <c r="V35" s="201"/>
      <c r="W35" s="201"/>
      <c r="X35" s="201"/>
      <c r="Y35" s="201"/>
      <c r="Z35" s="201"/>
    </row>
    <row r="36" spans="1:26" ht="12.75" customHeight="1">
      <c r="A36" s="354">
        <f t="shared" si="5"/>
        <v>0</v>
      </c>
      <c r="B36" s="566"/>
      <c r="C36" s="575"/>
      <c r="D36" s="576"/>
      <c r="E36" s="362" t="s">
        <v>255</v>
      </c>
      <c r="F36" s="363"/>
      <c r="G36" s="363">
        <v>1</v>
      </c>
      <c r="H36" s="363"/>
      <c r="I36" s="363"/>
      <c r="J36" s="363"/>
      <c r="K36" s="363"/>
      <c r="L36" s="363"/>
      <c r="M36" s="363"/>
      <c r="N36" s="363"/>
      <c r="O36" s="363"/>
      <c r="P36" s="240">
        <f t="shared" si="3"/>
        <v>0.5</v>
      </c>
      <c r="R36" s="395">
        <f t="shared" si="6"/>
        <v>15</v>
      </c>
      <c r="S36" s="201"/>
      <c r="T36" s="201"/>
      <c r="U36" s="201"/>
      <c r="V36" s="201"/>
      <c r="W36" s="201"/>
      <c r="X36" s="201"/>
      <c r="Y36" s="201"/>
      <c r="Z36" s="201"/>
    </row>
    <row r="37" spans="1:26" ht="12.75" customHeight="1">
      <c r="A37" s="354">
        <f t="shared" si="5"/>
        <v>41</v>
      </c>
      <c r="B37" s="351">
        <v>19</v>
      </c>
      <c r="C37" s="592" t="s">
        <v>148</v>
      </c>
      <c r="D37" s="568"/>
      <c r="E37" s="362" t="s">
        <v>139</v>
      </c>
      <c r="F37" s="363">
        <v>1</v>
      </c>
      <c r="G37" s="363">
        <v>1</v>
      </c>
      <c r="H37" s="363">
        <v>1</v>
      </c>
      <c r="I37" s="363">
        <v>1</v>
      </c>
      <c r="J37" s="363"/>
      <c r="K37" s="363"/>
      <c r="L37" s="363"/>
      <c r="M37" s="363"/>
      <c r="N37" s="363"/>
      <c r="O37" s="363"/>
      <c r="P37" s="240">
        <f t="shared" si="3"/>
        <v>2</v>
      </c>
      <c r="R37" s="395">
        <f t="shared" si="6"/>
        <v>60</v>
      </c>
      <c r="S37" s="201">
        <f>SUM(R33:R43)</f>
        <v>750</v>
      </c>
      <c r="T37" s="201"/>
      <c r="U37" s="201"/>
      <c r="V37" s="201"/>
      <c r="W37" s="201"/>
      <c r="X37" s="201"/>
      <c r="Y37" s="201"/>
      <c r="Z37" s="201"/>
    </row>
    <row r="38" spans="1:26" ht="12.75" customHeight="1">
      <c r="A38" s="354">
        <f t="shared" si="5"/>
        <v>21</v>
      </c>
      <c r="B38" s="578">
        <v>20</v>
      </c>
      <c r="C38" s="775" t="s">
        <v>149</v>
      </c>
      <c r="D38" s="574"/>
      <c r="E38" s="362" t="s">
        <v>139</v>
      </c>
      <c r="F38" s="363">
        <v>1</v>
      </c>
      <c r="G38" s="363">
        <v>1</v>
      </c>
      <c r="H38" s="363">
        <v>1</v>
      </c>
      <c r="I38" s="363">
        <v>1</v>
      </c>
      <c r="J38" s="363">
        <v>1</v>
      </c>
      <c r="K38" s="363">
        <v>1</v>
      </c>
      <c r="L38" s="363"/>
      <c r="M38" s="363"/>
      <c r="N38" s="363"/>
      <c r="O38" s="363"/>
      <c r="P38" s="240">
        <f t="shared" si="3"/>
        <v>3</v>
      </c>
      <c r="R38" s="395">
        <f t="shared" si="6"/>
        <v>90</v>
      </c>
      <c r="S38" s="201"/>
      <c r="T38" s="201">
        <f>SUM(R33:R43)</f>
        <v>750</v>
      </c>
      <c r="U38" s="201"/>
      <c r="V38" s="201"/>
      <c r="W38" s="201"/>
      <c r="X38" s="201"/>
      <c r="Y38" s="201"/>
      <c r="Z38" s="201"/>
    </row>
    <row r="39" spans="1:26" ht="12.75" customHeight="1">
      <c r="A39" s="354">
        <f t="shared" si="5"/>
        <v>0</v>
      </c>
      <c r="B39" s="566"/>
      <c r="C39" s="575"/>
      <c r="D39" s="576"/>
      <c r="E39" s="362" t="s">
        <v>255</v>
      </c>
      <c r="F39" s="363"/>
      <c r="G39" s="363"/>
      <c r="H39" s="363"/>
      <c r="I39" s="363"/>
      <c r="J39" s="363"/>
      <c r="K39" s="363"/>
      <c r="L39" s="243">
        <v>2</v>
      </c>
      <c r="M39" s="243">
        <v>2</v>
      </c>
      <c r="N39" s="363">
        <v>2</v>
      </c>
      <c r="O39" s="363"/>
      <c r="P39" s="240">
        <f t="shared" si="3"/>
        <v>3</v>
      </c>
      <c r="R39" s="395">
        <f t="shared" si="6"/>
        <v>90</v>
      </c>
      <c r="S39" s="201"/>
      <c r="T39" s="201"/>
      <c r="U39" s="201"/>
      <c r="V39" s="201"/>
      <c r="W39" s="201"/>
      <c r="X39" s="201"/>
      <c r="Y39" s="201"/>
      <c r="Z39" s="201"/>
    </row>
    <row r="40" spans="1:26" s="508" customFormat="1" ht="12.75" customHeight="1">
      <c r="A40" s="510"/>
      <c r="B40" s="509">
        <v>21</v>
      </c>
      <c r="C40" s="778" t="s">
        <v>313</v>
      </c>
      <c r="D40" s="779"/>
      <c r="E40" s="362" t="s">
        <v>255</v>
      </c>
      <c r="F40" s="363"/>
      <c r="G40" s="363"/>
      <c r="H40" s="363">
        <v>1</v>
      </c>
      <c r="I40" s="363">
        <v>1</v>
      </c>
      <c r="J40" s="363"/>
      <c r="K40" s="363"/>
      <c r="L40" s="243"/>
      <c r="M40" s="243"/>
      <c r="N40" s="363"/>
      <c r="O40" s="363"/>
      <c r="P40" s="240">
        <f t="shared" si="3"/>
        <v>1</v>
      </c>
      <c r="R40" s="395"/>
      <c r="S40" s="201"/>
      <c r="T40" s="201"/>
      <c r="U40" s="201"/>
      <c r="V40" s="201"/>
      <c r="W40" s="201"/>
      <c r="X40" s="201"/>
      <c r="Y40" s="201"/>
      <c r="Z40" s="201"/>
    </row>
    <row r="41" spans="1:26" ht="12.75" customHeight="1">
      <c r="A41" s="354">
        <f t="shared" si="5"/>
        <v>36</v>
      </c>
      <c r="B41" s="351">
        <v>22</v>
      </c>
      <c r="C41" s="592" t="s">
        <v>150</v>
      </c>
      <c r="D41" s="568"/>
      <c r="E41" s="362" t="s">
        <v>139</v>
      </c>
      <c r="F41" s="363">
        <v>2</v>
      </c>
      <c r="G41" s="363">
        <v>2</v>
      </c>
      <c r="H41" s="363">
        <v>2</v>
      </c>
      <c r="I41" s="363">
        <v>2</v>
      </c>
      <c r="J41" s="363">
        <v>3</v>
      </c>
      <c r="K41" s="363">
        <v>3</v>
      </c>
      <c r="L41" s="363"/>
      <c r="M41" s="363"/>
      <c r="N41" s="363"/>
      <c r="O41" s="363"/>
      <c r="P41" s="240">
        <f t="shared" si="3"/>
        <v>7</v>
      </c>
      <c r="R41" s="395">
        <f t="shared" si="6"/>
        <v>210</v>
      </c>
      <c r="S41" s="201"/>
      <c r="T41" s="201"/>
      <c r="U41" s="201"/>
      <c r="V41" s="201"/>
      <c r="W41" s="201"/>
      <c r="X41" s="201"/>
      <c r="Y41" s="201"/>
      <c r="Z41" s="201"/>
    </row>
    <row r="42" spans="1:26" ht="12.75" customHeight="1">
      <c r="A42" s="354">
        <f t="shared" si="5"/>
        <v>34</v>
      </c>
      <c r="B42" s="351">
        <v>23</v>
      </c>
      <c r="C42" s="777" t="s">
        <v>151</v>
      </c>
      <c r="D42" s="568"/>
      <c r="E42" s="364" t="s">
        <v>139</v>
      </c>
      <c r="F42" s="365"/>
      <c r="G42" s="365"/>
      <c r="H42" s="365">
        <v>2</v>
      </c>
      <c r="I42" s="365">
        <v>2</v>
      </c>
      <c r="J42" s="365">
        <v>1</v>
      </c>
      <c r="K42" s="365">
        <v>1</v>
      </c>
      <c r="L42" s="366"/>
      <c r="M42" s="366"/>
      <c r="N42" s="366"/>
      <c r="O42" s="366"/>
      <c r="P42" s="248">
        <f t="shared" si="3"/>
        <v>3</v>
      </c>
      <c r="R42" s="395">
        <f t="shared" si="6"/>
        <v>90</v>
      </c>
      <c r="S42" s="201"/>
      <c r="T42" s="201"/>
      <c r="U42" s="201"/>
      <c r="V42" s="201"/>
      <c r="W42" s="201"/>
      <c r="X42" s="201"/>
      <c r="Y42" s="201"/>
      <c r="Z42" s="201"/>
    </row>
    <row r="43" spans="1:26" ht="12.75" customHeight="1">
      <c r="A43" s="354">
        <f t="shared" si="5"/>
        <v>40</v>
      </c>
      <c r="B43" s="351">
        <v>24</v>
      </c>
      <c r="C43" s="777" t="s">
        <v>257</v>
      </c>
      <c r="D43" s="568"/>
      <c r="E43" s="362" t="s">
        <v>255</v>
      </c>
      <c r="F43" s="363"/>
      <c r="G43" s="363"/>
      <c r="H43" s="363"/>
      <c r="I43" s="363"/>
      <c r="J43" s="363"/>
      <c r="K43" s="363"/>
      <c r="L43" s="363">
        <v>3</v>
      </c>
      <c r="M43" s="363">
        <v>3</v>
      </c>
      <c r="N43" s="363">
        <v>2</v>
      </c>
      <c r="O43" s="363"/>
      <c r="P43" s="240">
        <f t="shared" si="3"/>
        <v>4</v>
      </c>
      <c r="R43" s="395">
        <f t="shared" si="6"/>
        <v>120</v>
      </c>
      <c r="S43" s="201"/>
      <c r="T43" s="201"/>
      <c r="U43" s="201"/>
      <c r="V43" s="201"/>
      <c r="W43" s="201"/>
      <c r="X43" s="201"/>
      <c r="Y43" s="201"/>
      <c r="Z43" s="201"/>
    </row>
    <row r="44" spans="1:26" ht="12.75" customHeight="1">
      <c r="A44" s="201"/>
      <c r="B44" s="249" t="s">
        <v>91</v>
      </c>
      <c r="C44" s="250"/>
      <c r="D44" s="251"/>
      <c r="E44" s="251"/>
      <c r="F44" s="252">
        <f t="shared" ref="F44:O44" si="7">SUM(F33:F43)</f>
        <v>5</v>
      </c>
      <c r="G44" s="252">
        <f t="shared" si="7"/>
        <v>5</v>
      </c>
      <c r="H44" s="252">
        <f t="shared" si="7"/>
        <v>7</v>
      </c>
      <c r="I44" s="252">
        <f t="shared" si="7"/>
        <v>7</v>
      </c>
      <c r="J44" s="252">
        <f t="shared" si="7"/>
        <v>6</v>
      </c>
      <c r="K44" s="252">
        <f t="shared" si="7"/>
        <v>6</v>
      </c>
      <c r="L44" s="252">
        <f t="shared" si="7"/>
        <v>6</v>
      </c>
      <c r="M44" s="252">
        <f t="shared" si="7"/>
        <v>6</v>
      </c>
      <c r="N44" s="252">
        <f t="shared" si="7"/>
        <v>4</v>
      </c>
      <c r="O44" s="252">
        <f t="shared" si="7"/>
        <v>0</v>
      </c>
      <c r="P44" s="252">
        <f t="shared" si="3"/>
        <v>26</v>
      </c>
      <c r="R44" s="221"/>
      <c r="S44" s="201"/>
      <c r="T44" s="201"/>
      <c r="U44" s="201"/>
      <c r="V44" s="201"/>
      <c r="W44" s="201"/>
      <c r="X44" s="201"/>
      <c r="Y44" s="201"/>
      <c r="Z44" s="201"/>
    </row>
    <row r="45" spans="1:26" ht="12.75" customHeight="1">
      <c r="A45" s="354">
        <f t="shared" ref="A45:A51" si="8">LEN(C45)</f>
        <v>30</v>
      </c>
      <c r="B45" s="222">
        <v>25</v>
      </c>
      <c r="C45" s="592" t="s">
        <v>258</v>
      </c>
      <c r="D45" s="568"/>
      <c r="E45" s="362" t="s">
        <v>255</v>
      </c>
      <c r="F45" s="363"/>
      <c r="G45" s="363"/>
      <c r="H45" s="363"/>
      <c r="I45" s="363"/>
      <c r="J45" s="363"/>
      <c r="K45" s="363"/>
      <c r="L45" s="363">
        <v>1</v>
      </c>
      <c r="M45" s="363">
        <v>1</v>
      </c>
      <c r="N45" s="363">
        <v>3</v>
      </c>
      <c r="O45" s="363"/>
      <c r="P45" s="240">
        <f t="shared" si="3"/>
        <v>2.5</v>
      </c>
      <c r="R45" s="395">
        <f>SUM(P45*30)</f>
        <v>75</v>
      </c>
      <c r="S45" s="201"/>
      <c r="T45" s="201"/>
      <c r="U45" s="201"/>
      <c r="V45" s="201"/>
      <c r="W45" s="201"/>
      <c r="X45" s="201"/>
      <c r="Y45" s="201"/>
      <c r="Z45" s="201"/>
    </row>
    <row r="46" spans="1:26" s="525" customFormat="1" ht="12.75" customHeight="1">
      <c r="A46" s="526"/>
      <c r="B46" s="222">
        <v>26</v>
      </c>
      <c r="C46" s="780" t="s">
        <v>336</v>
      </c>
      <c r="D46" s="781"/>
      <c r="E46" s="531" t="s">
        <v>328</v>
      </c>
      <c r="F46" s="473"/>
      <c r="G46" s="473"/>
      <c r="H46" s="473"/>
      <c r="I46" s="473"/>
      <c r="J46" s="473"/>
      <c r="K46" s="473"/>
      <c r="L46" s="454"/>
      <c r="M46" s="454"/>
      <c r="N46" s="454"/>
      <c r="O46" s="558">
        <v>6</v>
      </c>
      <c r="P46" s="95">
        <f t="shared" si="3"/>
        <v>3</v>
      </c>
      <c r="R46" s="395"/>
      <c r="S46" s="201"/>
      <c r="T46" s="201"/>
      <c r="U46" s="201"/>
      <c r="V46" s="201"/>
      <c r="W46" s="201"/>
      <c r="X46" s="201"/>
      <c r="Y46" s="201"/>
      <c r="Z46" s="201"/>
    </row>
    <row r="47" spans="1:26" ht="12.75" customHeight="1">
      <c r="A47" s="354">
        <f t="shared" si="8"/>
        <v>32</v>
      </c>
      <c r="B47" s="222">
        <v>27</v>
      </c>
      <c r="C47" s="602" t="s">
        <v>333</v>
      </c>
      <c r="D47" s="595"/>
      <c r="E47" s="77" t="s">
        <v>328</v>
      </c>
      <c r="F47" s="98"/>
      <c r="G47" s="98"/>
      <c r="H47" s="98"/>
      <c r="I47" s="98"/>
      <c r="J47" s="98"/>
      <c r="K47" s="98"/>
      <c r="L47" s="98"/>
      <c r="M47" s="98"/>
      <c r="N47" s="98"/>
      <c r="O47" s="89">
        <v>1</v>
      </c>
      <c r="P47" s="95">
        <f t="shared" si="3"/>
        <v>0.5</v>
      </c>
      <c r="R47" s="353"/>
      <c r="S47" s="201"/>
      <c r="T47" s="201"/>
      <c r="U47" s="201"/>
      <c r="V47" s="201"/>
      <c r="W47" s="201"/>
      <c r="X47" s="201"/>
      <c r="Y47" s="201"/>
      <c r="Z47" s="201"/>
    </row>
    <row r="48" spans="1:26" ht="12.75" customHeight="1">
      <c r="A48" s="354">
        <f t="shared" si="8"/>
        <v>18</v>
      </c>
      <c r="B48" s="578">
        <v>28</v>
      </c>
      <c r="C48" s="775" t="s">
        <v>152</v>
      </c>
      <c r="D48" s="574"/>
      <c r="E48" s="362" t="s">
        <v>255</v>
      </c>
      <c r="F48" s="363">
        <v>1</v>
      </c>
      <c r="G48" s="363">
        <v>1</v>
      </c>
      <c r="H48" s="363">
        <v>1</v>
      </c>
      <c r="I48" s="363">
        <v>1</v>
      </c>
      <c r="J48" s="363">
        <v>1</v>
      </c>
      <c r="K48" s="363">
        <v>1</v>
      </c>
      <c r="L48" s="363">
        <v>6</v>
      </c>
      <c r="M48" s="363">
        <v>6</v>
      </c>
      <c r="N48" s="363"/>
      <c r="O48" s="363"/>
      <c r="P48" s="240">
        <f t="shared" si="3"/>
        <v>9</v>
      </c>
      <c r="R48" s="395">
        <f>SUM(P48*30)</f>
        <v>270</v>
      </c>
      <c r="S48" s="201">
        <f>SUM(R45:R49)</f>
        <v>795</v>
      </c>
      <c r="T48" s="201" t="e">
        <f>SUM(R45,#REF!,R48,R49)</f>
        <v>#REF!</v>
      </c>
      <c r="U48" s="201"/>
      <c r="V48" s="201"/>
      <c r="W48" s="201"/>
      <c r="X48" s="201"/>
      <c r="Y48" s="201"/>
      <c r="Z48" s="201"/>
    </row>
    <row r="49" spans="1:26" ht="12.75" customHeight="1">
      <c r="A49" s="354">
        <f t="shared" si="8"/>
        <v>0</v>
      </c>
      <c r="B49" s="566"/>
      <c r="C49" s="575"/>
      <c r="D49" s="576"/>
      <c r="E49" s="362" t="s">
        <v>139</v>
      </c>
      <c r="F49" s="363">
        <v>5</v>
      </c>
      <c r="G49" s="363">
        <v>5</v>
      </c>
      <c r="H49" s="363">
        <v>5</v>
      </c>
      <c r="I49" s="363">
        <v>5</v>
      </c>
      <c r="J49" s="363">
        <v>5</v>
      </c>
      <c r="K49" s="363">
        <v>5</v>
      </c>
      <c r="L49" s="363"/>
      <c r="M49" s="363"/>
      <c r="N49" s="363"/>
      <c r="O49" s="363"/>
      <c r="P49" s="240">
        <f t="shared" si="3"/>
        <v>15</v>
      </c>
      <c r="R49" s="395">
        <f>SUM(P49*30)</f>
        <v>450</v>
      </c>
      <c r="S49" s="201"/>
      <c r="T49" s="201"/>
      <c r="U49" s="201"/>
      <c r="V49" s="201"/>
      <c r="W49" s="201"/>
      <c r="X49" s="201"/>
      <c r="Y49" s="201"/>
      <c r="Z49" s="201"/>
    </row>
    <row r="50" spans="1:26" ht="12.75" customHeight="1">
      <c r="A50" s="354">
        <f t="shared" si="8"/>
        <v>17</v>
      </c>
      <c r="B50" s="578">
        <v>29</v>
      </c>
      <c r="C50" s="776" t="s">
        <v>231</v>
      </c>
      <c r="D50" s="574"/>
      <c r="E50" s="367" t="s">
        <v>139</v>
      </c>
      <c r="F50" s="368"/>
      <c r="G50" s="368"/>
      <c r="H50" s="368"/>
      <c r="I50" s="368"/>
      <c r="J50" s="368"/>
      <c r="K50" s="368" t="s">
        <v>98</v>
      </c>
      <c r="L50" s="368"/>
      <c r="M50" s="368"/>
      <c r="N50" s="368"/>
      <c r="O50" s="368"/>
      <c r="P50" s="240">
        <f t="shared" si="3"/>
        <v>0</v>
      </c>
      <c r="Q50" s="221"/>
      <c r="S50" s="201"/>
      <c r="T50" s="201"/>
      <c r="U50" s="201"/>
      <c r="V50" s="201"/>
      <c r="W50" s="201"/>
      <c r="X50" s="201"/>
      <c r="Y50" s="201"/>
      <c r="Z50" s="201"/>
    </row>
    <row r="51" spans="1:26" ht="12.75" customHeight="1">
      <c r="A51" s="354">
        <f t="shared" si="8"/>
        <v>0</v>
      </c>
      <c r="B51" s="566"/>
      <c r="C51" s="575"/>
      <c r="D51" s="576"/>
      <c r="E51" s="367" t="s">
        <v>255</v>
      </c>
      <c r="F51" s="368"/>
      <c r="G51" s="368"/>
      <c r="H51" s="368"/>
      <c r="I51" s="368"/>
      <c r="J51" s="368"/>
      <c r="K51" s="368"/>
      <c r="L51" s="368"/>
      <c r="M51" s="368" t="s">
        <v>98</v>
      </c>
      <c r="N51" s="368"/>
      <c r="O51" s="368"/>
      <c r="P51" s="240">
        <f t="shared" si="3"/>
        <v>0</v>
      </c>
      <c r="Q51" s="221"/>
      <c r="R51" s="201"/>
      <c r="S51" s="201"/>
      <c r="T51" s="201"/>
      <c r="U51" s="201"/>
      <c r="V51" s="201"/>
      <c r="W51" s="201"/>
      <c r="X51" s="201"/>
      <c r="Y51" s="201"/>
      <c r="Z51" s="201"/>
    </row>
    <row r="52" spans="1:26" ht="12.75" customHeight="1">
      <c r="A52" s="201"/>
      <c r="B52" s="255" t="s">
        <v>99</v>
      </c>
      <c r="C52" s="256"/>
      <c r="D52" s="257"/>
      <c r="E52" s="257"/>
      <c r="F52" s="258">
        <f t="shared" ref="F52:O52" si="9">SUM(F45:F51)</f>
        <v>6</v>
      </c>
      <c r="G52" s="258">
        <f t="shared" si="9"/>
        <v>6</v>
      </c>
      <c r="H52" s="258">
        <f t="shared" si="9"/>
        <v>6</v>
      </c>
      <c r="I52" s="258">
        <f t="shared" si="9"/>
        <v>6</v>
      </c>
      <c r="J52" s="258">
        <f t="shared" si="9"/>
        <v>6</v>
      </c>
      <c r="K52" s="258">
        <f t="shared" si="9"/>
        <v>6</v>
      </c>
      <c r="L52" s="258">
        <f t="shared" si="9"/>
        <v>7</v>
      </c>
      <c r="M52" s="258">
        <f t="shared" si="9"/>
        <v>7</v>
      </c>
      <c r="N52" s="258">
        <f t="shared" si="9"/>
        <v>3</v>
      </c>
      <c r="O52" s="258">
        <f t="shared" si="9"/>
        <v>7</v>
      </c>
      <c r="P52" s="252">
        <f t="shared" si="3"/>
        <v>30</v>
      </c>
      <c r="Q52" s="221"/>
      <c r="R52" s="201"/>
      <c r="S52" s="201"/>
      <c r="T52" s="201"/>
      <c r="U52" s="201"/>
      <c r="V52" s="201"/>
      <c r="W52" s="201"/>
      <c r="X52" s="201"/>
      <c r="Y52" s="201"/>
      <c r="Z52" s="201"/>
    </row>
    <row r="53" spans="1:26" ht="12.75" customHeight="1">
      <c r="A53" s="201"/>
      <c r="B53" s="259" t="s">
        <v>106</v>
      </c>
      <c r="C53" s="260"/>
      <c r="D53" s="261"/>
      <c r="E53" s="262"/>
      <c r="F53" s="263">
        <f t="shared" ref="F53:O53" si="10">SUM(F52,F44)</f>
        <v>11</v>
      </c>
      <c r="G53" s="263">
        <f t="shared" si="10"/>
        <v>11</v>
      </c>
      <c r="H53" s="263">
        <f t="shared" si="10"/>
        <v>13</v>
      </c>
      <c r="I53" s="263">
        <f t="shared" si="10"/>
        <v>13</v>
      </c>
      <c r="J53" s="263">
        <f t="shared" si="10"/>
        <v>12</v>
      </c>
      <c r="K53" s="263">
        <f t="shared" si="10"/>
        <v>12</v>
      </c>
      <c r="L53" s="263">
        <f t="shared" si="10"/>
        <v>13</v>
      </c>
      <c r="M53" s="263">
        <f t="shared" si="10"/>
        <v>13</v>
      </c>
      <c r="N53" s="263">
        <f t="shared" si="10"/>
        <v>7</v>
      </c>
      <c r="O53" s="263">
        <f t="shared" si="10"/>
        <v>7</v>
      </c>
      <c r="P53" s="264">
        <f t="shared" si="3"/>
        <v>56</v>
      </c>
      <c r="Q53" s="221"/>
      <c r="R53" s="201"/>
      <c r="S53" s="201"/>
      <c r="T53" s="201"/>
      <c r="U53" s="201"/>
      <c r="V53" s="201"/>
      <c r="W53" s="201"/>
      <c r="X53" s="201"/>
      <c r="Y53" s="201"/>
      <c r="Z53" s="201"/>
    </row>
    <row r="54" spans="1:26" ht="12.75" customHeight="1">
      <c r="A54" s="201"/>
      <c r="B54" s="782" t="s">
        <v>112</v>
      </c>
      <c r="C54" s="570"/>
      <c r="D54" s="570"/>
      <c r="E54" s="568"/>
      <c r="F54" s="265">
        <v>11</v>
      </c>
      <c r="G54" s="265">
        <v>11</v>
      </c>
      <c r="H54" s="265">
        <v>13</v>
      </c>
      <c r="I54" s="265">
        <v>13</v>
      </c>
      <c r="J54" s="265">
        <v>12</v>
      </c>
      <c r="K54" s="265">
        <v>12</v>
      </c>
      <c r="L54" s="265">
        <v>13</v>
      </c>
      <c r="M54" s="265">
        <v>13</v>
      </c>
      <c r="N54" s="263">
        <v>7</v>
      </c>
      <c r="O54" s="263">
        <v>7</v>
      </c>
      <c r="P54" s="264">
        <f>SUM(F54:M54)/2+N54</f>
        <v>56</v>
      </c>
      <c r="Q54" s="221"/>
      <c r="R54" s="201" t="s">
        <v>110</v>
      </c>
      <c r="S54" s="201"/>
      <c r="T54" s="201"/>
      <c r="U54" s="201"/>
      <c r="V54" s="201"/>
      <c r="W54" s="201"/>
      <c r="X54" s="201"/>
      <c r="Y54" s="201"/>
      <c r="Z54" s="201"/>
    </row>
    <row r="55" spans="1:26" ht="12.75" customHeight="1">
      <c r="A55" s="201"/>
      <c r="B55" s="597" t="s">
        <v>114</v>
      </c>
      <c r="C55" s="570"/>
      <c r="D55" s="570"/>
      <c r="E55" s="568"/>
      <c r="F55" s="266"/>
      <c r="G55" s="212"/>
      <c r="H55" s="212"/>
      <c r="I55" s="212"/>
      <c r="J55" s="212"/>
      <c r="K55" s="212" t="s">
        <v>139</v>
      </c>
      <c r="L55" s="212"/>
      <c r="M55" s="212"/>
      <c r="N55" s="212" t="s">
        <v>255</v>
      </c>
      <c r="O55" s="212"/>
      <c r="P55" s="225">
        <f>COUNTA(F55:O55)</f>
        <v>2</v>
      </c>
      <c r="Q55" s="221"/>
      <c r="R55" s="201"/>
      <c r="S55" s="201"/>
      <c r="T55" s="201"/>
      <c r="U55" s="201"/>
      <c r="V55" s="201"/>
      <c r="W55" s="201"/>
      <c r="X55" s="201"/>
      <c r="Y55" s="201"/>
      <c r="Z55" s="201"/>
    </row>
    <row r="56" spans="1:26" ht="28.5" customHeight="1">
      <c r="A56" s="201"/>
      <c r="B56" s="598" t="s">
        <v>59</v>
      </c>
      <c r="C56" s="570"/>
      <c r="D56" s="570"/>
      <c r="E56" s="568"/>
      <c r="F56" s="267">
        <f t="shared" ref="F56:O56" si="11">F28+F53+F32</f>
        <v>35</v>
      </c>
      <c r="G56" s="267">
        <f t="shared" si="11"/>
        <v>35</v>
      </c>
      <c r="H56" s="267">
        <f t="shared" si="11"/>
        <v>36</v>
      </c>
      <c r="I56" s="267">
        <f t="shared" si="11"/>
        <v>36</v>
      </c>
      <c r="J56" s="267">
        <f t="shared" si="11"/>
        <v>36</v>
      </c>
      <c r="K56" s="267">
        <f t="shared" si="11"/>
        <v>36</v>
      </c>
      <c r="L56" s="267">
        <f t="shared" si="11"/>
        <v>34</v>
      </c>
      <c r="M56" s="267">
        <f t="shared" si="11"/>
        <v>34</v>
      </c>
      <c r="N56" s="267">
        <f t="shared" si="11"/>
        <v>27</v>
      </c>
      <c r="O56" s="267">
        <f t="shared" si="11"/>
        <v>25</v>
      </c>
      <c r="P56" s="269">
        <f>SUM(F56:O56)/2</f>
        <v>167</v>
      </c>
      <c r="Q56" s="221"/>
      <c r="R56" s="201"/>
      <c r="S56" s="201"/>
      <c r="T56" s="201"/>
      <c r="U56" s="201"/>
      <c r="V56" s="201"/>
      <c r="W56" s="201"/>
      <c r="X56" s="201"/>
      <c r="Y56" s="201"/>
      <c r="Z56" s="201"/>
    </row>
    <row r="57" spans="1:26" ht="25.5" customHeight="1">
      <c r="A57" s="201"/>
      <c r="B57" s="599"/>
      <c r="C57" s="600" t="s">
        <v>286</v>
      </c>
      <c r="D57" s="567" t="s">
        <v>116</v>
      </c>
      <c r="E57" s="568"/>
      <c r="F57" s="270">
        <v>1</v>
      </c>
      <c r="G57" s="270">
        <v>1</v>
      </c>
      <c r="H57" s="270">
        <v>1</v>
      </c>
      <c r="I57" s="270">
        <v>1</v>
      </c>
      <c r="J57" s="270"/>
      <c r="K57" s="270"/>
      <c r="L57" s="270"/>
      <c r="M57" s="270"/>
      <c r="N57" s="270">
        <v>2</v>
      </c>
      <c r="O57" s="270">
        <v>2</v>
      </c>
      <c r="P57" s="565">
        <f>SUM(F57:O58)/2</f>
        <v>4</v>
      </c>
      <c r="Q57" s="221"/>
      <c r="R57" s="201"/>
      <c r="S57" s="201"/>
      <c r="T57" s="201"/>
      <c r="U57" s="201"/>
      <c r="V57" s="201"/>
      <c r="W57" s="201"/>
      <c r="X57" s="201"/>
      <c r="Y57" s="201"/>
      <c r="Z57" s="201"/>
    </row>
    <row r="58" spans="1:26" s="512" customFormat="1" ht="18" customHeight="1">
      <c r="A58" s="201"/>
      <c r="B58" s="566"/>
      <c r="C58" s="601"/>
      <c r="D58" s="567" t="s">
        <v>39</v>
      </c>
      <c r="E58" s="568"/>
      <c r="F58" s="270"/>
      <c r="G58" s="270"/>
      <c r="H58" s="270"/>
      <c r="I58" s="270"/>
      <c r="J58" s="270"/>
      <c r="K58" s="270"/>
      <c r="L58" s="270"/>
      <c r="M58" s="270"/>
      <c r="N58" s="270"/>
      <c r="O58" s="270"/>
      <c r="P58" s="566"/>
      <c r="Q58" s="221"/>
      <c r="R58" s="201"/>
      <c r="S58" s="201"/>
      <c r="T58" s="201"/>
      <c r="U58" s="201"/>
      <c r="V58" s="201"/>
      <c r="W58" s="201"/>
      <c r="X58" s="201"/>
      <c r="Y58" s="201"/>
      <c r="Z58" s="201"/>
    </row>
    <row r="59" spans="1:26" ht="12.75" customHeight="1">
      <c r="A59" s="201"/>
      <c r="B59" s="222">
        <v>1</v>
      </c>
      <c r="C59" s="608" t="s">
        <v>117</v>
      </c>
      <c r="D59" s="570"/>
      <c r="E59" s="568"/>
      <c r="F59" s="369">
        <v>2</v>
      </c>
      <c r="G59" s="369">
        <v>2</v>
      </c>
      <c r="H59" s="369">
        <v>2</v>
      </c>
      <c r="I59" s="369">
        <v>2</v>
      </c>
      <c r="J59" s="369">
        <v>2</v>
      </c>
      <c r="K59" s="369">
        <v>2</v>
      </c>
      <c r="L59" s="124">
        <v>1</v>
      </c>
      <c r="M59" s="124">
        <v>1</v>
      </c>
      <c r="N59" s="124">
        <v>1</v>
      </c>
      <c r="O59" s="124">
        <v>1</v>
      </c>
      <c r="P59" s="370" t="s">
        <v>138</v>
      </c>
      <c r="Q59" s="201"/>
      <c r="R59" s="201"/>
      <c r="S59" s="201"/>
      <c r="T59" s="201"/>
      <c r="U59" s="201"/>
      <c r="V59" s="201"/>
      <c r="W59" s="201"/>
      <c r="X59" s="201"/>
      <c r="Y59" s="201"/>
      <c r="Z59" s="201"/>
    </row>
    <row r="60" spans="1:26" ht="12.75" customHeight="1">
      <c r="A60" s="201"/>
      <c r="B60" s="222">
        <v>2</v>
      </c>
      <c r="C60" s="607" t="s">
        <v>119</v>
      </c>
      <c r="D60" s="570"/>
      <c r="E60" s="568"/>
      <c r="F60" s="369">
        <v>0.5</v>
      </c>
      <c r="G60" s="369"/>
      <c r="H60" s="369">
        <v>0.5</v>
      </c>
      <c r="I60" s="369"/>
      <c r="J60" s="369">
        <v>0.5</v>
      </c>
      <c r="K60" s="369"/>
      <c r="L60" s="369"/>
      <c r="M60" s="371"/>
      <c r="N60" s="371"/>
      <c r="O60" s="371"/>
      <c r="P60" s="370" t="s">
        <v>138</v>
      </c>
      <c r="Q60" s="201"/>
      <c r="R60" s="201"/>
      <c r="S60" s="201"/>
      <c r="T60" s="201"/>
      <c r="U60" s="201"/>
      <c r="V60" s="201"/>
      <c r="W60" s="201"/>
      <c r="X60" s="201"/>
      <c r="Y60" s="201"/>
      <c r="Z60" s="201"/>
    </row>
    <row r="61" spans="1:26" ht="12.75" customHeight="1">
      <c r="A61" s="201"/>
      <c r="B61" s="222">
        <v>3</v>
      </c>
      <c r="C61" s="607" t="s">
        <v>120</v>
      </c>
      <c r="D61" s="570"/>
      <c r="E61" s="568"/>
      <c r="F61" s="369"/>
      <c r="G61" s="369"/>
      <c r="H61" s="369"/>
      <c r="I61" s="369"/>
      <c r="J61" s="369"/>
      <c r="K61" s="369"/>
      <c r="L61" s="369"/>
      <c r="M61" s="371"/>
      <c r="N61" s="371"/>
      <c r="O61" s="371"/>
      <c r="P61" s="370" t="s">
        <v>138</v>
      </c>
      <c r="Q61" s="201"/>
      <c r="R61" s="201"/>
      <c r="S61" s="201"/>
      <c r="T61" s="201"/>
      <c r="U61" s="201"/>
      <c r="V61" s="201"/>
      <c r="W61" s="201"/>
      <c r="X61" s="201"/>
      <c r="Y61" s="201"/>
      <c r="Z61" s="201"/>
    </row>
    <row r="62" spans="1:26" ht="12.75" customHeight="1">
      <c r="A62" s="201"/>
      <c r="B62" s="222">
        <v>4</v>
      </c>
      <c r="C62" s="607" t="s">
        <v>121</v>
      </c>
      <c r="D62" s="570"/>
      <c r="E62" s="568"/>
      <c r="F62" s="369"/>
      <c r="G62" s="369"/>
      <c r="H62" s="369"/>
      <c r="I62" s="369"/>
      <c r="J62" s="369"/>
      <c r="K62" s="369"/>
      <c r="L62" s="369"/>
      <c r="M62" s="371"/>
      <c r="N62" s="371"/>
      <c r="O62" s="371"/>
      <c r="P62" s="370" t="s">
        <v>138</v>
      </c>
      <c r="Q62" s="201"/>
      <c r="R62" s="201"/>
      <c r="S62" s="201"/>
      <c r="T62" s="201"/>
      <c r="U62" s="201"/>
      <c r="V62" s="201"/>
      <c r="W62" s="201"/>
      <c r="X62" s="201"/>
      <c r="Y62" s="201"/>
      <c r="Z62" s="201"/>
    </row>
    <row r="63" spans="1:26" ht="12.75" customHeight="1">
      <c r="A63" s="201"/>
      <c r="B63" s="222">
        <v>5</v>
      </c>
      <c r="C63" s="607" t="s">
        <v>122</v>
      </c>
      <c r="D63" s="570"/>
      <c r="E63" s="568"/>
      <c r="F63" s="369"/>
      <c r="G63" s="369"/>
      <c r="H63" s="369"/>
      <c r="I63" s="369"/>
      <c r="J63" s="369"/>
      <c r="K63" s="369"/>
      <c r="L63" s="369"/>
      <c r="M63" s="371"/>
      <c r="N63" s="371"/>
      <c r="O63" s="371"/>
      <c r="P63" s="370" t="s">
        <v>138</v>
      </c>
      <c r="Q63" s="201"/>
      <c r="R63" s="201"/>
      <c r="S63" s="201"/>
      <c r="T63" s="201"/>
      <c r="U63" s="201"/>
      <c r="V63" s="201"/>
      <c r="W63" s="201"/>
      <c r="X63" s="201"/>
      <c r="Y63" s="201"/>
      <c r="Z63" s="201"/>
    </row>
    <row r="64" spans="1:26" ht="12.75" customHeight="1">
      <c r="A64" s="201"/>
      <c r="B64" s="222">
        <v>6</v>
      </c>
      <c r="C64" s="607" t="s">
        <v>123</v>
      </c>
      <c r="D64" s="570"/>
      <c r="E64" s="568"/>
      <c r="F64" s="369"/>
      <c r="G64" s="369"/>
      <c r="H64" s="369"/>
      <c r="I64" s="369"/>
      <c r="J64" s="369"/>
      <c r="K64" s="369"/>
      <c r="L64" s="369"/>
      <c r="M64" s="371"/>
      <c r="N64" s="371"/>
      <c r="O64" s="371"/>
      <c r="P64" s="370" t="s">
        <v>138</v>
      </c>
      <c r="Q64" s="201"/>
      <c r="R64" s="201"/>
      <c r="S64" s="201"/>
      <c r="T64" s="201"/>
      <c r="U64" s="201"/>
      <c r="V64" s="201"/>
      <c r="W64" s="201"/>
      <c r="X64" s="201"/>
      <c r="Y64" s="201"/>
      <c r="Z64" s="201"/>
    </row>
    <row r="65" spans="1:26" ht="12.75" customHeight="1">
      <c r="A65" s="201"/>
      <c r="B65" s="222">
        <v>7</v>
      </c>
      <c r="C65" s="607" t="s">
        <v>124</v>
      </c>
      <c r="D65" s="570"/>
      <c r="E65" s="568"/>
      <c r="F65" s="369"/>
      <c r="G65" s="369"/>
      <c r="H65" s="369"/>
      <c r="I65" s="369"/>
      <c r="J65" s="369"/>
      <c r="K65" s="369"/>
      <c r="L65" s="369"/>
      <c r="M65" s="371"/>
      <c r="N65" s="371"/>
      <c r="O65" s="371"/>
      <c r="P65" s="370" t="s">
        <v>138</v>
      </c>
      <c r="Q65" s="201"/>
      <c r="R65" s="201"/>
      <c r="S65" s="201"/>
      <c r="T65" s="201"/>
      <c r="U65" s="201"/>
      <c r="V65" s="201"/>
      <c r="W65" s="201"/>
      <c r="X65" s="201"/>
      <c r="Y65" s="201"/>
      <c r="Z65" s="201"/>
    </row>
    <row r="66" spans="1:26" ht="12.75" customHeight="1">
      <c r="A66" s="201"/>
      <c r="B66" s="222">
        <v>8</v>
      </c>
      <c r="C66" s="607" t="s">
        <v>125</v>
      </c>
      <c r="D66" s="570"/>
      <c r="E66" s="568"/>
      <c r="F66" s="369"/>
      <c r="G66" s="369"/>
      <c r="H66" s="369"/>
      <c r="I66" s="369"/>
      <c r="J66" s="369"/>
      <c r="K66" s="369"/>
      <c r="L66" s="369"/>
      <c r="M66" s="371"/>
      <c r="N66" s="371"/>
      <c r="O66" s="371"/>
      <c r="P66" s="370" t="s">
        <v>138</v>
      </c>
      <c r="Q66" s="201"/>
      <c r="R66" s="201"/>
      <c r="S66" s="201"/>
      <c r="T66" s="201"/>
      <c r="U66" s="201"/>
      <c r="V66" s="201"/>
      <c r="W66" s="201"/>
      <c r="X66" s="201"/>
      <c r="Y66" s="201"/>
      <c r="Z66" s="201"/>
    </row>
    <row r="67" spans="1:26" ht="12.75" customHeight="1">
      <c r="A67" s="201"/>
      <c r="B67" s="222">
        <v>9</v>
      </c>
      <c r="C67" s="607" t="s">
        <v>126</v>
      </c>
      <c r="D67" s="570"/>
      <c r="E67" s="568"/>
      <c r="F67" s="369" t="s">
        <v>127</v>
      </c>
      <c r="G67" s="369"/>
      <c r="H67" s="369"/>
      <c r="I67" s="369"/>
      <c r="J67" s="369"/>
      <c r="K67" s="369"/>
      <c r="L67" s="369"/>
      <c r="M67" s="371"/>
      <c r="N67" s="371"/>
      <c r="O67" s="371" t="s">
        <v>127</v>
      </c>
      <c r="P67" s="370" t="s">
        <v>138</v>
      </c>
      <c r="Q67" s="201"/>
      <c r="R67" s="201"/>
      <c r="S67" s="201"/>
      <c r="T67" s="201"/>
      <c r="U67" s="201"/>
      <c r="V67" s="201"/>
      <c r="W67" s="201"/>
      <c r="X67" s="201"/>
      <c r="Y67" s="201"/>
      <c r="Z67" s="201"/>
    </row>
    <row r="68" spans="1:26" ht="12.75" customHeight="1">
      <c r="A68" s="201"/>
      <c r="B68" s="222">
        <v>10</v>
      </c>
      <c r="C68" s="607" t="s">
        <v>129</v>
      </c>
      <c r="D68" s="570"/>
      <c r="E68" s="568"/>
      <c r="F68" s="369"/>
      <c r="G68" s="369"/>
      <c r="H68" s="369"/>
      <c r="I68" s="369"/>
      <c r="J68" s="369"/>
      <c r="K68" s="369"/>
      <c r="L68" s="369"/>
      <c r="M68" s="371"/>
      <c r="N68" s="371"/>
      <c r="O68" s="371"/>
      <c r="P68" s="370" t="s">
        <v>138</v>
      </c>
      <c r="Q68" s="201"/>
      <c r="R68" s="201"/>
      <c r="S68" s="201"/>
      <c r="T68" s="201"/>
      <c r="U68" s="201"/>
      <c r="V68" s="201"/>
      <c r="W68" s="201"/>
      <c r="X68" s="201"/>
      <c r="Y68" s="201"/>
      <c r="Z68" s="201"/>
    </row>
    <row r="69" spans="1:26" ht="12.75" customHeight="1">
      <c r="A69" s="273"/>
      <c r="B69" s="603" t="s">
        <v>130</v>
      </c>
      <c r="C69" s="570"/>
      <c r="D69" s="570"/>
      <c r="E69" s="568"/>
      <c r="F69" s="267">
        <f t="shared" ref="F69:O69" si="12">SUM(F57:F68)</f>
        <v>3.5</v>
      </c>
      <c r="G69" s="267">
        <f t="shared" si="12"/>
        <v>3</v>
      </c>
      <c r="H69" s="267">
        <f t="shared" si="12"/>
        <v>3.5</v>
      </c>
      <c r="I69" s="267">
        <f t="shared" si="12"/>
        <v>3</v>
      </c>
      <c r="J69" s="267">
        <f t="shared" si="12"/>
        <v>2.5</v>
      </c>
      <c r="K69" s="267">
        <f t="shared" si="12"/>
        <v>2</v>
      </c>
      <c r="L69" s="267">
        <f t="shared" si="12"/>
        <v>1</v>
      </c>
      <c r="M69" s="267">
        <f t="shared" si="12"/>
        <v>1</v>
      </c>
      <c r="N69" s="267">
        <f t="shared" si="12"/>
        <v>3</v>
      </c>
      <c r="O69" s="267">
        <f t="shared" si="12"/>
        <v>3</v>
      </c>
      <c r="P69" s="268">
        <f>SUM(F69:O69)</f>
        <v>25.5</v>
      </c>
      <c r="Q69" s="273"/>
      <c r="R69" s="273"/>
      <c r="S69" s="273"/>
      <c r="T69" s="273"/>
      <c r="U69" s="273"/>
      <c r="V69" s="273"/>
      <c r="W69" s="273"/>
      <c r="X69" s="273"/>
      <c r="Y69" s="273"/>
      <c r="Z69" s="201"/>
    </row>
    <row r="70" spans="1:26" ht="12.75" customHeight="1">
      <c r="A70" s="273"/>
      <c r="B70" s="372"/>
      <c r="C70" s="604" t="s">
        <v>211</v>
      </c>
      <c r="D70" s="605"/>
      <c r="E70" s="373"/>
      <c r="F70" s="374"/>
      <c r="G70" s="374"/>
      <c r="H70" s="374"/>
      <c r="I70" s="374"/>
      <c r="J70" s="374"/>
      <c r="K70" s="374"/>
      <c r="L70" s="374"/>
      <c r="M70" s="374"/>
      <c r="N70" s="374"/>
      <c r="O70" s="374"/>
      <c r="P70" s="374"/>
      <c r="Q70" s="273"/>
      <c r="R70" s="273"/>
      <c r="S70" s="273"/>
      <c r="T70" s="273"/>
      <c r="U70" s="273"/>
      <c r="V70" s="273"/>
      <c r="W70" s="273"/>
      <c r="X70" s="273"/>
      <c r="Y70" s="273"/>
      <c r="Z70" s="201"/>
    </row>
    <row r="71" spans="1:26" ht="12.75" customHeight="1">
      <c r="A71" s="273"/>
      <c r="B71" s="372"/>
      <c r="C71" s="273" t="s">
        <v>77</v>
      </c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01"/>
    </row>
    <row r="72" spans="1:26" ht="12.75" customHeight="1">
      <c r="A72" s="201"/>
      <c r="B72" s="201"/>
      <c r="C72" s="201" t="s">
        <v>135</v>
      </c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</row>
    <row r="73" spans="1:26" ht="12.75" customHeight="1">
      <c r="A73" s="201"/>
      <c r="B73" s="201"/>
      <c r="C73" s="201"/>
      <c r="D73" s="201"/>
      <c r="E73" s="201"/>
      <c r="F73" s="572" t="s">
        <v>78</v>
      </c>
      <c r="G73" s="570"/>
      <c r="H73" s="570"/>
      <c r="I73" s="570"/>
      <c r="J73" s="570"/>
      <c r="K73" s="570"/>
      <c r="L73" s="570"/>
      <c r="M73" s="570"/>
      <c r="N73" s="570"/>
      <c r="O73" s="568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</row>
    <row r="74" spans="1:26" ht="12.75" customHeight="1">
      <c r="A74" s="201"/>
      <c r="B74" s="201"/>
      <c r="C74" s="201"/>
      <c r="D74" s="201"/>
      <c r="E74" s="201"/>
      <c r="F74" s="606">
        <v>35</v>
      </c>
      <c r="G74" s="783"/>
      <c r="H74" s="606">
        <v>36</v>
      </c>
      <c r="I74" s="783"/>
      <c r="J74" s="606">
        <v>36</v>
      </c>
      <c r="K74" s="783"/>
      <c r="L74" s="606">
        <v>34</v>
      </c>
      <c r="M74" s="783"/>
      <c r="N74" s="606">
        <v>26</v>
      </c>
      <c r="O74" s="783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</row>
    <row r="75" spans="1:26" ht="12.75" customHeight="1">
      <c r="A75" s="201"/>
      <c r="B75" s="201"/>
      <c r="C75" s="201"/>
      <c r="D75" s="201"/>
      <c r="E75" s="201"/>
      <c r="F75" s="221"/>
      <c r="G75" s="221"/>
      <c r="H75" s="221"/>
      <c r="I75" s="221"/>
      <c r="J75" s="221"/>
      <c r="K75" s="221"/>
      <c r="L75" s="221"/>
      <c r="M75" s="221"/>
      <c r="N75" s="221"/>
      <c r="O75" s="22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</row>
    <row r="76" spans="1:26" ht="12.75" customHeight="1">
      <c r="A76" s="201"/>
      <c r="B76" s="201"/>
      <c r="C76" s="204"/>
      <c r="D76" s="204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</row>
    <row r="77" spans="1:26" ht="12.75" customHeight="1">
      <c r="A77" s="201"/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</row>
    <row r="78" spans="1:26" ht="12.75" customHeight="1">
      <c r="A78" s="201"/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</row>
    <row r="79" spans="1:26" ht="12.75" customHeight="1">
      <c r="A79" s="201"/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</row>
    <row r="80" spans="1:26" ht="12.75" customHeight="1">
      <c r="A80" s="201"/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</row>
    <row r="81" spans="1:26" ht="12.75" customHeight="1">
      <c r="A81" s="201"/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</row>
    <row r="82" spans="1:26" ht="12.75" customHeight="1">
      <c r="A82" s="201"/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</row>
    <row r="83" spans="1:26" ht="12.75" customHeight="1">
      <c r="A83" s="201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</row>
    <row r="84" spans="1:26" ht="12.75" customHeight="1">
      <c r="A84" s="201"/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</row>
    <row r="85" spans="1:26" ht="12.75" customHeight="1">
      <c r="A85" s="201"/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</row>
    <row r="86" spans="1:26" ht="12.75" customHeight="1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</row>
    <row r="87" spans="1:26" ht="12.75" customHeight="1">
      <c r="A87" s="20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</row>
    <row r="88" spans="1:26" ht="12.75" customHeight="1">
      <c r="A88" s="20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</row>
    <row r="89" spans="1:26" ht="12.75" customHeight="1">
      <c r="A89" s="20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</row>
    <row r="90" spans="1:26" ht="12.75" customHeight="1">
      <c r="A90" s="20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</row>
    <row r="91" spans="1:26" ht="12.75" customHeight="1">
      <c r="A91" s="20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</row>
    <row r="92" spans="1:26" ht="12.75" customHeight="1">
      <c r="A92" s="20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</row>
    <row r="93" spans="1:26" ht="12.75" customHeight="1">
      <c r="A93" s="20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</row>
    <row r="94" spans="1:26" ht="12.75" customHeight="1">
      <c r="A94" s="20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</row>
    <row r="95" spans="1:26" ht="12.75" customHeight="1">
      <c r="A95" s="20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</row>
    <row r="96" spans="1:26" ht="12.75" customHeight="1">
      <c r="A96" s="20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</row>
    <row r="97" spans="1:26" ht="12.75" customHeight="1">
      <c r="A97" s="20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</row>
    <row r="98" spans="1:26" ht="12.75" customHeight="1">
      <c r="A98" s="20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</row>
    <row r="99" spans="1:26" ht="12.75" customHeight="1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</row>
    <row r="100" spans="1:26" ht="12.75" customHeight="1">
      <c r="A100" s="20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</row>
    <row r="101" spans="1:26" ht="12.75" customHeight="1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</row>
    <row r="102" spans="1:26" ht="12.75" customHeight="1">
      <c r="A102" s="20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</row>
    <row r="103" spans="1:26" ht="12.75" customHeight="1">
      <c r="A103" s="20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</row>
    <row r="104" spans="1:26" ht="12.75" customHeight="1">
      <c r="A104" s="20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</row>
    <row r="105" spans="1:26" ht="12.75" customHeight="1">
      <c r="A105" s="20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</row>
    <row r="106" spans="1:26" ht="12.75" customHeight="1">
      <c r="A106" s="20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</row>
    <row r="107" spans="1:26" ht="12.75" customHeight="1">
      <c r="A107" s="20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</row>
    <row r="108" spans="1:26" ht="12.75" customHeight="1">
      <c r="A108" s="20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</row>
    <row r="109" spans="1:26" ht="12.75" customHeight="1">
      <c r="A109" s="20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</row>
    <row r="110" spans="1:26" ht="12.75" customHeight="1">
      <c r="A110" s="20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</row>
    <row r="111" spans="1:26" ht="12.75" customHeight="1">
      <c r="A111" s="20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</row>
    <row r="112" spans="1:26" ht="12.75" customHeight="1">
      <c r="A112" s="20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</row>
    <row r="113" spans="1:26" ht="12.75" customHeight="1">
      <c r="A113" s="20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  <c r="Z113" s="201"/>
    </row>
    <row r="114" spans="1:26" ht="12.75" customHeight="1">
      <c r="A114" s="20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</row>
    <row r="115" spans="1:26" ht="12.75" customHeight="1">
      <c r="A115" s="201"/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</row>
    <row r="116" spans="1:26" ht="12.75" customHeight="1">
      <c r="A116" s="201"/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</row>
    <row r="117" spans="1:26" ht="12.75" customHeight="1">
      <c r="A117" s="201"/>
      <c r="B117" s="201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</row>
    <row r="118" spans="1:26" ht="12.75" customHeight="1">
      <c r="A118" s="201"/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</row>
    <row r="119" spans="1:26" ht="12.75" customHeight="1">
      <c r="A119" s="201"/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</row>
    <row r="120" spans="1:26" ht="12.75" customHeight="1">
      <c r="A120" s="201"/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</row>
    <row r="121" spans="1:26" ht="12.75" customHeight="1">
      <c r="A121" s="201"/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</row>
    <row r="122" spans="1:26" ht="12.75" customHeight="1">
      <c r="A122" s="201"/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</row>
    <row r="123" spans="1:26" ht="12.75" customHeight="1">
      <c r="A123" s="201"/>
      <c r="B123" s="201"/>
      <c r="C123" s="201"/>
      <c r="D123" s="201"/>
      <c r="E123" s="201"/>
      <c r="F123" s="201"/>
      <c r="G123" s="201"/>
      <c r="H123" s="201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  <c r="Y123" s="201"/>
      <c r="Z123" s="201"/>
    </row>
    <row r="124" spans="1:26" ht="12.75" customHeight="1">
      <c r="A124" s="201"/>
      <c r="B124" s="201"/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  <c r="Y124" s="201"/>
      <c r="Z124" s="201"/>
    </row>
    <row r="125" spans="1:26" ht="12.75" customHeight="1">
      <c r="A125" s="201"/>
      <c r="B125" s="201"/>
      <c r="C125" s="201"/>
      <c r="D125" s="201"/>
      <c r="E125" s="201"/>
      <c r="F125" s="201"/>
      <c r="G125" s="201"/>
      <c r="H125" s="201"/>
      <c r="I125" s="201"/>
      <c r="J125" s="201"/>
      <c r="K125" s="201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  <c r="Y125" s="201"/>
      <c r="Z125" s="201"/>
    </row>
    <row r="126" spans="1:26" ht="12.75" customHeight="1">
      <c r="A126" s="201"/>
      <c r="B126" s="201"/>
      <c r="C126" s="201"/>
      <c r="D126" s="201"/>
      <c r="E126" s="201"/>
      <c r="F126" s="201"/>
      <c r="G126" s="201"/>
      <c r="H126" s="201"/>
      <c r="I126" s="201"/>
      <c r="J126" s="201"/>
      <c r="K126" s="201"/>
      <c r="L126" s="201"/>
      <c r="M126" s="201"/>
      <c r="N126" s="201"/>
      <c r="O126" s="201"/>
      <c r="P126" s="201"/>
      <c r="Q126" s="201"/>
      <c r="R126" s="201"/>
      <c r="S126" s="201"/>
      <c r="T126" s="201"/>
      <c r="U126" s="201"/>
      <c r="V126" s="201"/>
      <c r="W126" s="201"/>
      <c r="X126" s="201"/>
      <c r="Y126" s="201"/>
      <c r="Z126" s="201"/>
    </row>
    <row r="127" spans="1:26" ht="12.75" customHeight="1">
      <c r="A127" s="201"/>
      <c r="B127" s="201"/>
      <c r="C127" s="201"/>
      <c r="D127" s="201"/>
      <c r="E127" s="201"/>
      <c r="F127" s="201"/>
      <c r="G127" s="201"/>
      <c r="H127" s="201"/>
      <c r="I127" s="201"/>
      <c r="J127" s="201"/>
      <c r="K127" s="201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  <c r="Y127" s="201"/>
      <c r="Z127" s="201"/>
    </row>
    <row r="128" spans="1:26" ht="12.75" customHeight="1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01"/>
      <c r="O128" s="201"/>
      <c r="P128" s="201"/>
      <c r="Q128" s="201"/>
      <c r="R128" s="201"/>
      <c r="S128" s="201"/>
      <c r="T128" s="201"/>
      <c r="U128" s="201"/>
      <c r="V128" s="201"/>
      <c r="W128" s="201"/>
      <c r="X128" s="201"/>
      <c r="Y128" s="201"/>
      <c r="Z128" s="201"/>
    </row>
    <row r="129" spans="1:26" ht="12.75" customHeight="1">
      <c r="A129" s="20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  <c r="Y129" s="201"/>
      <c r="Z129" s="201"/>
    </row>
    <row r="130" spans="1:26" ht="12.75" customHeight="1">
      <c r="A130" s="201"/>
      <c r="B130" s="201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1"/>
      <c r="Y130" s="201"/>
      <c r="Z130" s="201"/>
    </row>
    <row r="131" spans="1:26" ht="12.75" customHeight="1">
      <c r="A131" s="201"/>
      <c r="B131" s="201"/>
      <c r="C131" s="201"/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  <c r="W131" s="201"/>
      <c r="X131" s="201"/>
      <c r="Y131" s="201"/>
      <c r="Z131" s="201"/>
    </row>
    <row r="132" spans="1:26" ht="12.75" customHeight="1">
      <c r="A132" s="201"/>
      <c r="B132" s="201"/>
      <c r="C132" s="201"/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  <c r="Y132" s="201"/>
      <c r="Z132" s="201"/>
    </row>
    <row r="133" spans="1:26" ht="12.75" customHeight="1">
      <c r="A133" s="201"/>
      <c r="B133" s="201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</row>
    <row r="134" spans="1:26" ht="12.75" customHeight="1">
      <c r="A134" s="201"/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</row>
    <row r="135" spans="1:26" ht="12.75" customHeight="1">
      <c r="A135" s="201"/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</row>
    <row r="136" spans="1:26" ht="12.75" customHeight="1">
      <c r="A136" s="201"/>
      <c r="B136" s="201"/>
      <c r="C136" s="201"/>
      <c r="D136" s="201"/>
      <c r="E136" s="201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  <c r="Y136" s="201"/>
      <c r="Z136" s="201"/>
    </row>
    <row r="137" spans="1:26" ht="12.75" customHeight="1">
      <c r="A137" s="201"/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  <c r="Y137" s="201"/>
      <c r="Z137" s="201"/>
    </row>
    <row r="138" spans="1:26" ht="12.75" customHeight="1">
      <c r="A138" s="201"/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  <c r="Y138" s="201"/>
      <c r="Z138" s="201"/>
    </row>
    <row r="139" spans="1:26" ht="12.75" customHeight="1">
      <c r="A139" s="201"/>
      <c r="B139" s="201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  <c r="Y139" s="201"/>
      <c r="Z139" s="201"/>
    </row>
    <row r="140" spans="1:26" ht="12.75" customHeight="1">
      <c r="A140" s="201"/>
      <c r="B140" s="201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</row>
    <row r="141" spans="1:26" ht="12.75" customHeight="1">
      <c r="A141" s="201"/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  <c r="W141" s="201"/>
      <c r="X141" s="201"/>
      <c r="Y141" s="201"/>
      <c r="Z141" s="201"/>
    </row>
    <row r="142" spans="1:26" ht="12.75" customHeight="1">
      <c r="A142" s="201"/>
      <c r="B142" s="201"/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  <c r="Y142" s="201"/>
      <c r="Z142" s="201"/>
    </row>
    <row r="143" spans="1:26" ht="12.75" customHeight="1">
      <c r="A143" s="201"/>
      <c r="B143" s="201"/>
      <c r="C143" s="201"/>
      <c r="D143" s="201"/>
      <c r="E143" s="201"/>
      <c r="F143" s="201"/>
      <c r="G143" s="201"/>
      <c r="H143" s="201"/>
      <c r="I143" s="201"/>
      <c r="J143" s="201"/>
      <c r="K143" s="201"/>
      <c r="L143" s="201"/>
      <c r="M143" s="201"/>
      <c r="N143" s="201"/>
      <c r="O143" s="201"/>
      <c r="P143" s="201"/>
      <c r="Q143" s="201"/>
      <c r="R143" s="201"/>
      <c r="S143" s="201"/>
      <c r="T143" s="201"/>
      <c r="U143" s="201"/>
      <c r="V143" s="201"/>
      <c r="W143" s="201"/>
      <c r="X143" s="201"/>
      <c r="Y143" s="201"/>
      <c r="Z143" s="201"/>
    </row>
    <row r="144" spans="1:26" ht="12.75" customHeight="1">
      <c r="A144" s="201"/>
      <c r="B144" s="201"/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  <c r="Y144" s="201"/>
      <c r="Z144" s="201"/>
    </row>
    <row r="145" spans="1:26" ht="12.75" customHeight="1">
      <c r="A145" s="201"/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01"/>
      <c r="P145" s="201"/>
      <c r="Q145" s="201"/>
      <c r="R145" s="201"/>
      <c r="S145" s="201"/>
      <c r="T145" s="201"/>
      <c r="U145" s="201"/>
      <c r="V145" s="201"/>
      <c r="W145" s="201"/>
      <c r="X145" s="201"/>
      <c r="Y145" s="201"/>
      <c r="Z145" s="201"/>
    </row>
    <row r="146" spans="1:26" ht="12.75" customHeight="1">
      <c r="A146" s="201"/>
      <c r="B146" s="201"/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  <c r="Y146" s="201"/>
      <c r="Z146" s="201"/>
    </row>
    <row r="147" spans="1:26" ht="12.75" customHeight="1">
      <c r="A147" s="201"/>
      <c r="B147" s="201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</row>
    <row r="148" spans="1:26" ht="12.75" customHeight="1">
      <c r="A148" s="201"/>
      <c r="B148" s="201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</row>
    <row r="149" spans="1:26" ht="12.75" customHeight="1">
      <c r="A149" s="201"/>
      <c r="B149" s="201"/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  <c r="Y149" s="201"/>
      <c r="Z149" s="201"/>
    </row>
    <row r="150" spans="1:26" ht="12.75" customHeight="1">
      <c r="A150" s="201"/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</row>
    <row r="151" spans="1:26" ht="12.75" customHeight="1">
      <c r="A151" s="201"/>
      <c r="B151" s="201"/>
      <c r="C151" s="201"/>
      <c r="D151" s="201"/>
      <c r="E151" s="201"/>
      <c r="F151" s="201"/>
      <c r="G151" s="201"/>
      <c r="H151" s="201"/>
      <c r="I151" s="201"/>
      <c r="J151" s="201"/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  <c r="Y151" s="201"/>
      <c r="Z151" s="201"/>
    </row>
    <row r="152" spans="1:26" ht="12.75" customHeight="1">
      <c r="A152" s="201"/>
      <c r="B152" s="201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</row>
    <row r="153" spans="1:26" ht="12.75" customHeight="1">
      <c r="A153" s="201"/>
      <c r="B153" s="201"/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1"/>
      <c r="Y153" s="201"/>
      <c r="Z153" s="201"/>
    </row>
    <row r="154" spans="1:26" ht="12.75" customHeight="1">
      <c r="A154" s="201"/>
      <c r="B154" s="201"/>
      <c r="C154" s="201"/>
      <c r="D154" s="201"/>
      <c r="E154" s="201"/>
      <c r="F154" s="201"/>
      <c r="G154" s="201"/>
      <c r="H154" s="201"/>
      <c r="I154" s="201"/>
      <c r="J154" s="201"/>
      <c r="K154" s="201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201"/>
      <c r="X154" s="201"/>
      <c r="Y154" s="201"/>
      <c r="Z154" s="201"/>
    </row>
    <row r="155" spans="1:26" ht="12.75" customHeight="1">
      <c r="A155" s="201"/>
      <c r="B155" s="201"/>
      <c r="C155" s="201"/>
      <c r="D155" s="201"/>
      <c r="E155" s="201"/>
      <c r="F155" s="201"/>
      <c r="G155" s="201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  <c r="Y155" s="201"/>
      <c r="Z155" s="201"/>
    </row>
    <row r="156" spans="1:26" ht="12.75" customHeight="1">
      <c r="A156" s="201"/>
      <c r="B156" s="201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  <c r="Y156" s="201"/>
      <c r="Z156" s="201"/>
    </row>
    <row r="157" spans="1:26" ht="12.75" customHeight="1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  <c r="K157" s="201"/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</row>
    <row r="158" spans="1:26" ht="12.75" customHeight="1">
      <c r="A158" s="201"/>
      <c r="B158" s="201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  <c r="W158" s="201"/>
      <c r="X158" s="201"/>
      <c r="Y158" s="201"/>
      <c r="Z158" s="201"/>
    </row>
    <row r="159" spans="1:26" ht="12.75" customHeight="1">
      <c r="A159" s="201"/>
      <c r="B159" s="201"/>
      <c r="C159" s="201"/>
      <c r="D159" s="201"/>
      <c r="E159" s="201"/>
      <c r="F159" s="201"/>
      <c r="G159" s="201"/>
      <c r="H159" s="201"/>
      <c r="I159" s="201"/>
      <c r="J159" s="201"/>
      <c r="K159" s="201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201"/>
      <c r="X159" s="201"/>
      <c r="Y159" s="201"/>
      <c r="Z159" s="201"/>
    </row>
    <row r="160" spans="1:26" ht="12.75" customHeight="1">
      <c r="A160" s="201"/>
      <c r="B160" s="201"/>
      <c r="C160" s="201"/>
      <c r="D160" s="201"/>
      <c r="E160" s="201"/>
      <c r="F160" s="201"/>
      <c r="G160" s="201"/>
      <c r="H160" s="201"/>
      <c r="I160" s="201"/>
      <c r="J160" s="201"/>
      <c r="K160" s="201"/>
      <c r="L160" s="201"/>
      <c r="M160" s="201"/>
      <c r="N160" s="201"/>
      <c r="O160" s="201"/>
      <c r="P160" s="201"/>
      <c r="Q160" s="201"/>
      <c r="R160" s="201"/>
      <c r="S160" s="201"/>
      <c r="T160" s="201"/>
      <c r="U160" s="201"/>
      <c r="V160" s="201"/>
      <c r="W160" s="201"/>
      <c r="X160" s="201"/>
      <c r="Y160" s="201"/>
      <c r="Z160" s="201"/>
    </row>
    <row r="161" spans="1:26" ht="12.75" customHeight="1">
      <c r="A161" s="201"/>
      <c r="B161" s="201"/>
      <c r="C161" s="201"/>
      <c r="D161" s="201"/>
      <c r="E161" s="201"/>
      <c r="F161" s="201"/>
      <c r="G161" s="201"/>
      <c r="H161" s="201"/>
      <c r="I161" s="201"/>
      <c r="J161" s="201"/>
      <c r="K161" s="201"/>
      <c r="L161" s="201"/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  <c r="W161" s="201"/>
      <c r="X161" s="201"/>
      <c r="Y161" s="201"/>
      <c r="Z161" s="201"/>
    </row>
    <row r="162" spans="1:26" ht="12.75" customHeight="1">
      <c r="A162" s="201"/>
      <c r="B162" s="201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  <c r="Y162" s="201"/>
      <c r="Z162" s="201"/>
    </row>
    <row r="163" spans="1:26" ht="12.75" customHeight="1">
      <c r="A163" s="201"/>
      <c r="B163" s="201"/>
      <c r="C163" s="201"/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/>
      <c r="X163" s="201"/>
      <c r="Y163" s="201"/>
      <c r="Z163" s="201"/>
    </row>
    <row r="164" spans="1:26" ht="12.75" customHeight="1">
      <c r="A164" s="201"/>
      <c r="B164" s="201"/>
      <c r="C164" s="201"/>
      <c r="D164" s="201"/>
      <c r="E164" s="201"/>
      <c r="F164" s="201"/>
      <c r="G164" s="201"/>
      <c r="H164" s="201"/>
      <c r="I164" s="201"/>
      <c r="J164" s="201"/>
      <c r="K164" s="201"/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/>
      <c r="X164" s="201"/>
      <c r="Y164" s="201"/>
      <c r="Z164" s="201"/>
    </row>
    <row r="165" spans="1:26" ht="12.75" customHeight="1">
      <c r="A165" s="201"/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  <c r="W165" s="201"/>
      <c r="X165" s="201"/>
      <c r="Y165" s="201"/>
      <c r="Z165" s="201"/>
    </row>
    <row r="166" spans="1:26" ht="12.75" customHeight="1">
      <c r="A166" s="201"/>
      <c r="B166" s="201"/>
      <c r="C166" s="201"/>
      <c r="D166" s="201"/>
      <c r="E166" s="201"/>
      <c r="F166" s="201"/>
      <c r="G166" s="201"/>
      <c r="H166" s="201"/>
      <c r="I166" s="201"/>
      <c r="J166" s="201"/>
      <c r="K166" s="201"/>
      <c r="L166" s="201"/>
      <c r="M166" s="201"/>
      <c r="N166" s="201"/>
      <c r="O166" s="201"/>
      <c r="P166" s="201"/>
      <c r="Q166" s="201"/>
      <c r="R166" s="201"/>
      <c r="S166" s="201"/>
      <c r="T166" s="201"/>
      <c r="U166" s="201"/>
      <c r="V166" s="201"/>
      <c r="W166" s="201"/>
      <c r="X166" s="201"/>
      <c r="Y166" s="201"/>
      <c r="Z166" s="201"/>
    </row>
    <row r="167" spans="1:26" ht="12.75" customHeight="1">
      <c r="A167" s="201"/>
      <c r="B167" s="201"/>
      <c r="C167" s="201"/>
      <c r="D167" s="201"/>
      <c r="E167" s="201"/>
      <c r="F167" s="201"/>
      <c r="G167" s="201"/>
      <c r="H167" s="201"/>
      <c r="I167" s="201"/>
      <c r="J167" s="201"/>
      <c r="K167" s="201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  <c r="Y167" s="201"/>
      <c r="Z167" s="201"/>
    </row>
    <row r="168" spans="1:26" ht="12.75" customHeight="1">
      <c r="A168" s="201"/>
      <c r="B168" s="201"/>
      <c r="C168" s="201"/>
      <c r="D168" s="201"/>
      <c r="E168" s="201"/>
      <c r="F168" s="201"/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</row>
    <row r="169" spans="1:26" ht="12.75" customHeight="1">
      <c r="A169" s="201"/>
      <c r="B169" s="201"/>
      <c r="C169" s="201"/>
      <c r="D169" s="201"/>
      <c r="E169" s="201"/>
      <c r="F169" s="201"/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</row>
    <row r="170" spans="1:26" ht="12.75" customHeight="1">
      <c r="A170" s="201"/>
      <c r="B170" s="201"/>
      <c r="C170" s="201"/>
      <c r="D170" s="201"/>
      <c r="E170" s="201"/>
      <c r="F170" s="201"/>
      <c r="G170" s="201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</row>
    <row r="171" spans="1:26" ht="12.75" customHeight="1">
      <c r="A171" s="201"/>
      <c r="B171" s="201"/>
      <c r="C171" s="201"/>
      <c r="D171" s="201"/>
      <c r="E171" s="201"/>
      <c r="F171" s="201"/>
      <c r="G171" s="201"/>
      <c r="H171" s="201"/>
      <c r="I171" s="201"/>
      <c r="J171" s="201"/>
      <c r="K171" s="201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</row>
    <row r="172" spans="1:26" ht="12.75" customHeight="1">
      <c r="A172" s="201"/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</row>
    <row r="173" spans="1:26" ht="12.75" customHeight="1">
      <c r="A173" s="201"/>
      <c r="B173" s="201"/>
      <c r="C173" s="201"/>
      <c r="D173" s="201"/>
      <c r="E173" s="201"/>
      <c r="F173" s="201"/>
      <c r="G173" s="201"/>
      <c r="H173" s="201"/>
      <c r="I173" s="201"/>
      <c r="J173" s="201"/>
      <c r="K173" s="201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</row>
    <row r="174" spans="1:26" ht="12.75" customHeight="1">
      <c r="A174" s="201"/>
      <c r="B174" s="201"/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</row>
    <row r="175" spans="1:26" ht="12.75" customHeight="1">
      <c r="A175" s="201"/>
      <c r="B175" s="201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</row>
    <row r="176" spans="1:26" ht="12.75" customHeight="1">
      <c r="A176" s="201"/>
      <c r="B176" s="201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</row>
    <row r="177" spans="1:26" ht="12.75" customHeight="1">
      <c r="A177" s="201"/>
      <c r="B177" s="201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</row>
    <row r="178" spans="1:26" ht="12.75" customHeight="1">
      <c r="A178" s="201"/>
      <c r="B178" s="201"/>
      <c r="C178" s="201"/>
      <c r="D178" s="201"/>
      <c r="E178" s="201"/>
      <c r="F178" s="201"/>
      <c r="G178" s="201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</row>
    <row r="179" spans="1:26" ht="12.75" customHeight="1">
      <c r="A179" s="201"/>
      <c r="B179" s="201"/>
      <c r="C179" s="201"/>
      <c r="D179" s="201"/>
      <c r="E179" s="201"/>
      <c r="F179" s="201"/>
      <c r="G179" s="201"/>
      <c r="H179" s="201"/>
      <c r="I179" s="201"/>
      <c r="J179" s="201"/>
      <c r="K179" s="201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  <c r="W179" s="201"/>
      <c r="X179" s="201"/>
      <c r="Y179" s="201"/>
      <c r="Z179" s="201"/>
    </row>
    <row r="180" spans="1:26" ht="12.75" customHeight="1">
      <c r="A180" s="201"/>
      <c r="B180" s="201"/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  <c r="Y180" s="201"/>
      <c r="Z180" s="201"/>
    </row>
    <row r="181" spans="1:26" ht="12.75" customHeight="1">
      <c r="A181" s="201"/>
      <c r="B181" s="201"/>
      <c r="C181" s="201"/>
      <c r="D181" s="201"/>
      <c r="E181" s="201"/>
      <c r="F181" s="201"/>
      <c r="G181" s="201"/>
      <c r="H181" s="201"/>
      <c r="I181" s="201"/>
      <c r="J181" s="201"/>
      <c r="K181" s="201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  <c r="Y181" s="201"/>
      <c r="Z181" s="201"/>
    </row>
    <row r="182" spans="1:26" ht="12.75" customHeight="1">
      <c r="A182" s="201"/>
      <c r="B182" s="201"/>
      <c r="C182" s="201"/>
      <c r="D182" s="201"/>
      <c r="E182" s="201"/>
      <c r="F182" s="201"/>
      <c r="G182" s="201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  <c r="Y182" s="201"/>
      <c r="Z182" s="201"/>
    </row>
    <row r="183" spans="1:26" ht="12.75" customHeight="1">
      <c r="A183" s="201"/>
      <c r="B183" s="201"/>
      <c r="C183" s="201"/>
      <c r="D183" s="201"/>
      <c r="E183" s="201"/>
      <c r="F183" s="201"/>
      <c r="G183" s="201"/>
      <c r="H183" s="201"/>
      <c r="I183" s="201"/>
      <c r="J183" s="201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  <c r="Y183" s="201"/>
      <c r="Z183" s="201"/>
    </row>
    <row r="184" spans="1:26" ht="12.75" customHeight="1">
      <c r="A184" s="201"/>
      <c r="B184" s="201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  <c r="Y184" s="201"/>
      <c r="Z184" s="201"/>
    </row>
    <row r="185" spans="1:26" ht="12.75" customHeight="1">
      <c r="A185" s="201"/>
      <c r="B185" s="201"/>
      <c r="C185" s="201"/>
      <c r="D185" s="201"/>
      <c r="E185" s="201"/>
      <c r="F185" s="201"/>
      <c r="G185" s="201"/>
      <c r="H185" s="201"/>
      <c r="I185" s="201"/>
      <c r="J185" s="201"/>
      <c r="K185" s="201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  <c r="Y185" s="201"/>
      <c r="Z185" s="201"/>
    </row>
    <row r="186" spans="1:26" ht="12.75" customHeight="1">
      <c r="A186" s="201"/>
      <c r="B186" s="201"/>
      <c r="C186" s="201"/>
      <c r="D186" s="201"/>
      <c r="E186" s="201"/>
      <c r="F186" s="201"/>
      <c r="G186" s="201"/>
      <c r="H186" s="201"/>
      <c r="I186" s="201"/>
      <c r="J186" s="201"/>
      <c r="K186" s="201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/>
      <c r="X186" s="201"/>
      <c r="Y186" s="201"/>
      <c r="Z186" s="201"/>
    </row>
    <row r="187" spans="1:26" ht="12.75" customHeight="1">
      <c r="A187" s="201"/>
      <c r="B187" s="201"/>
      <c r="C187" s="201"/>
      <c r="D187" s="201"/>
      <c r="E187" s="201"/>
      <c r="F187" s="201"/>
      <c r="G187" s="201"/>
      <c r="H187" s="201"/>
      <c r="I187" s="201"/>
      <c r="J187" s="201"/>
      <c r="K187" s="201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  <c r="W187" s="201"/>
      <c r="X187" s="201"/>
      <c r="Y187" s="201"/>
      <c r="Z187" s="201"/>
    </row>
    <row r="188" spans="1:26" ht="12.75" customHeight="1">
      <c r="A188" s="201"/>
      <c r="B188" s="201"/>
      <c r="C188" s="201"/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  <c r="Y188" s="201"/>
      <c r="Z188" s="201"/>
    </row>
    <row r="189" spans="1:26" ht="12.75" customHeight="1">
      <c r="A189" s="201"/>
      <c r="B189" s="201"/>
      <c r="C189" s="201"/>
      <c r="D189" s="201"/>
      <c r="E189" s="201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  <c r="Y189" s="201"/>
      <c r="Z189" s="201"/>
    </row>
    <row r="190" spans="1:26" ht="12.75" customHeight="1">
      <c r="A190" s="201"/>
      <c r="B190" s="201"/>
      <c r="C190" s="201"/>
      <c r="D190" s="201"/>
      <c r="E190" s="201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  <c r="Y190" s="201"/>
      <c r="Z190" s="201"/>
    </row>
    <row r="191" spans="1:26" ht="12.75" customHeight="1">
      <c r="A191" s="201"/>
      <c r="B191" s="201"/>
      <c r="C191" s="201"/>
      <c r="D191" s="201"/>
      <c r="E191" s="201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  <c r="Y191" s="201"/>
      <c r="Z191" s="201"/>
    </row>
    <row r="192" spans="1:26" ht="12.75" customHeight="1">
      <c r="A192" s="201"/>
      <c r="B192" s="201"/>
      <c r="C192" s="201"/>
      <c r="D192" s="201"/>
      <c r="E192" s="201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1"/>
      <c r="Z192" s="201"/>
    </row>
    <row r="193" spans="1:26" ht="12.75" customHeight="1">
      <c r="A193" s="201"/>
      <c r="B193" s="201"/>
      <c r="C193" s="201"/>
      <c r="D193" s="201"/>
      <c r="E193" s="201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  <c r="Y193" s="201"/>
      <c r="Z193" s="201"/>
    </row>
    <row r="194" spans="1:26" ht="12.75" customHeight="1">
      <c r="A194" s="201"/>
      <c r="B194" s="201"/>
      <c r="C194" s="201"/>
      <c r="D194" s="201"/>
      <c r="E194" s="201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  <c r="Y194" s="201"/>
      <c r="Z194" s="201"/>
    </row>
    <row r="195" spans="1:26" ht="12.75" customHeight="1">
      <c r="A195" s="201"/>
      <c r="B195" s="201"/>
      <c r="C195" s="201"/>
      <c r="D195" s="201"/>
      <c r="E195" s="201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  <c r="Y195" s="201"/>
      <c r="Z195" s="201"/>
    </row>
    <row r="196" spans="1:26" ht="12.75" customHeight="1">
      <c r="A196" s="201"/>
      <c r="B196" s="201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  <c r="Y196" s="201"/>
      <c r="Z196" s="201"/>
    </row>
    <row r="197" spans="1:26" ht="12.75" customHeight="1">
      <c r="A197" s="201"/>
      <c r="B197" s="201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  <c r="Y197" s="201"/>
      <c r="Z197" s="201"/>
    </row>
    <row r="198" spans="1:26" ht="12.75" customHeight="1">
      <c r="A198" s="201"/>
      <c r="B198" s="201"/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  <c r="Y198" s="201"/>
      <c r="Z198" s="201"/>
    </row>
    <row r="199" spans="1:26" ht="12.75" customHeight="1">
      <c r="A199" s="201"/>
      <c r="B199" s="201"/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  <c r="Y199" s="201"/>
      <c r="Z199" s="201"/>
    </row>
    <row r="200" spans="1:26" ht="12.75" customHeight="1">
      <c r="A200" s="201"/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</row>
    <row r="201" spans="1:26" ht="12.75" customHeight="1">
      <c r="A201" s="201"/>
      <c r="B201" s="201"/>
      <c r="C201" s="201"/>
      <c r="D201" s="201"/>
      <c r="E201" s="201"/>
      <c r="F201" s="201"/>
      <c r="G201" s="201"/>
      <c r="H201" s="201"/>
      <c r="I201" s="201"/>
      <c r="J201" s="201"/>
      <c r="K201" s="201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  <c r="Y201" s="201"/>
      <c r="Z201" s="201"/>
    </row>
    <row r="202" spans="1:26" ht="12.75" customHeight="1">
      <c r="A202" s="201"/>
      <c r="B202" s="201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</row>
    <row r="203" spans="1:26" ht="12.75" customHeight="1">
      <c r="A203" s="201"/>
      <c r="B203" s="201"/>
      <c r="C203" s="201"/>
      <c r="D203" s="201"/>
      <c r="E203" s="201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</row>
    <row r="204" spans="1:26" ht="12.75" customHeight="1">
      <c r="A204" s="201"/>
      <c r="B204" s="201"/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</row>
    <row r="205" spans="1:26" ht="12.75" customHeight="1">
      <c r="A205" s="201"/>
      <c r="B205" s="201"/>
      <c r="C205" s="201"/>
      <c r="D205" s="201"/>
      <c r="E205" s="201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</row>
    <row r="206" spans="1:26" ht="12.75" customHeight="1">
      <c r="A206" s="201"/>
      <c r="B206" s="201"/>
      <c r="C206" s="201"/>
      <c r="D206" s="201"/>
      <c r="E206" s="201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</row>
    <row r="207" spans="1:26" ht="12.75" customHeight="1">
      <c r="A207" s="201"/>
      <c r="B207" s="201"/>
      <c r="C207" s="201"/>
      <c r="D207" s="201"/>
      <c r="E207" s="201"/>
      <c r="F207" s="201"/>
      <c r="G207" s="201"/>
      <c r="H207" s="201"/>
      <c r="I207" s="201"/>
      <c r="J207" s="201"/>
      <c r="K207" s="201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  <c r="Y207" s="201"/>
      <c r="Z207" s="201"/>
    </row>
    <row r="208" spans="1:26" ht="12.75" customHeight="1">
      <c r="A208" s="201"/>
      <c r="B208" s="201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</row>
    <row r="209" spans="1:26" ht="12.75" customHeight="1">
      <c r="A209" s="201"/>
      <c r="B209" s="201"/>
      <c r="C209" s="201"/>
      <c r="D209" s="201"/>
      <c r="E209" s="201"/>
      <c r="F209" s="201"/>
      <c r="G209" s="201"/>
      <c r="H209" s="201"/>
      <c r="I209" s="201"/>
      <c r="J209" s="201"/>
      <c r="K209" s="201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  <c r="Y209" s="201"/>
      <c r="Z209" s="201"/>
    </row>
    <row r="210" spans="1:26" ht="12.75" customHeight="1">
      <c r="A210" s="201"/>
      <c r="B210" s="201"/>
      <c r="C210" s="201"/>
      <c r="D210" s="201"/>
      <c r="E210" s="201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  <c r="Y210" s="201"/>
      <c r="Z210" s="201"/>
    </row>
    <row r="211" spans="1:26" ht="12.75" customHeight="1">
      <c r="A211" s="201"/>
      <c r="B211" s="201"/>
      <c r="C211" s="201"/>
      <c r="D211" s="201"/>
      <c r="E211" s="201"/>
      <c r="F211" s="201"/>
      <c r="G211" s="20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  <c r="Y211" s="201"/>
      <c r="Z211" s="201"/>
    </row>
    <row r="212" spans="1:26" ht="12.75" customHeight="1">
      <c r="A212" s="201"/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</row>
    <row r="213" spans="1:26" ht="12.75" customHeight="1">
      <c r="A213" s="201"/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  <c r="Y213" s="201"/>
      <c r="Z213" s="201"/>
    </row>
    <row r="214" spans="1:26" ht="12.75" customHeight="1">
      <c r="A214" s="201"/>
      <c r="B214" s="201"/>
      <c r="C214" s="201"/>
      <c r="D214" s="201"/>
      <c r="E214" s="201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  <c r="Y214" s="201"/>
      <c r="Z214" s="201"/>
    </row>
    <row r="215" spans="1:26" ht="12.75" customHeight="1">
      <c r="A215" s="201"/>
      <c r="B215" s="201"/>
      <c r="C215" s="201"/>
      <c r="D215" s="201"/>
      <c r="E215" s="201"/>
      <c r="F215" s="201"/>
      <c r="G215" s="201"/>
      <c r="H215" s="201"/>
      <c r="I215" s="201"/>
      <c r="J215" s="201"/>
      <c r="K215" s="201"/>
      <c r="L215" s="201"/>
      <c r="M215" s="201"/>
      <c r="N215" s="201"/>
      <c r="O215" s="201"/>
      <c r="P215" s="201"/>
      <c r="Q215" s="201"/>
      <c r="R215" s="201"/>
      <c r="S215" s="201"/>
      <c r="T215" s="201"/>
      <c r="U215" s="201"/>
      <c r="V215" s="201"/>
      <c r="W215" s="201"/>
      <c r="X215" s="201"/>
      <c r="Y215" s="201"/>
      <c r="Z215" s="201"/>
    </row>
    <row r="216" spans="1:26" ht="12.75" customHeight="1">
      <c r="A216" s="201"/>
      <c r="B216" s="201"/>
      <c r="C216" s="201"/>
      <c r="D216" s="201"/>
      <c r="E216" s="201"/>
      <c r="F216" s="201"/>
      <c r="G216" s="201"/>
      <c r="H216" s="201"/>
      <c r="I216" s="201"/>
      <c r="J216" s="201"/>
      <c r="K216" s="201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  <c r="W216" s="201"/>
      <c r="X216" s="201"/>
      <c r="Y216" s="201"/>
      <c r="Z216" s="201"/>
    </row>
    <row r="217" spans="1:26" ht="12.75" customHeight="1">
      <c r="A217" s="201"/>
      <c r="B217" s="201"/>
      <c r="C217" s="201"/>
      <c r="D217" s="201"/>
      <c r="E217" s="201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  <c r="Y217" s="201"/>
      <c r="Z217" s="201"/>
    </row>
    <row r="218" spans="1:26" ht="12.75" customHeight="1">
      <c r="A218" s="201"/>
      <c r="B218" s="201"/>
      <c r="C218" s="201"/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  <c r="Y218" s="201"/>
      <c r="Z218" s="201"/>
    </row>
    <row r="219" spans="1:26" ht="12.75" customHeight="1">
      <c r="A219" s="201"/>
      <c r="B219" s="201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  <c r="Y219" s="201"/>
      <c r="Z219" s="201"/>
    </row>
    <row r="220" spans="1:26" ht="12.75" customHeight="1">
      <c r="A220" s="201"/>
      <c r="B220" s="201"/>
      <c r="C220" s="201"/>
      <c r="D220" s="201"/>
      <c r="E220" s="201"/>
      <c r="F220" s="201"/>
      <c r="G220" s="20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  <c r="Y220" s="201"/>
      <c r="Z220" s="201"/>
    </row>
    <row r="221" spans="1:26" ht="12.75" customHeight="1">
      <c r="A221" s="201"/>
      <c r="B221" s="201"/>
      <c r="C221" s="201"/>
      <c r="D221" s="201"/>
      <c r="E221" s="201"/>
      <c r="F221" s="201"/>
      <c r="G221" s="201"/>
      <c r="H221" s="201"/>
      <c r="I221" s="201"/>
      <c r="J221" s="201"/>
      <c r="K221" s="201"/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  <c r="W221" s="201"/>
      <c r="X221" s="201"/>
      <c r="Y221" s="201"/>
      <c r="Z221" s="201"/>
    </row>
    <row r="222" spans="1:26" ht="12.75" customHeight="1">
      <c r="A222" s="201"/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  <c r="Y222" s="201"/>
      <c r="Z222" s="201"/>
    </row>
    <row r="223" spans="1:26" ht="12.75" customHeight="1">
      <c r="A223" s="201"/>
      <c r="B223" s="201"/>
      <c r="C223" s="201"/>
      <c r="D223" s="201"/>
      <c r="E223" s="201"/>
      <c r="F223" s="201"/>
      <c r="G223" s="201"/>
      <c r="H223" s="201"/>
      <c r="I223" s="201"/>
      <c r="J223" s="201"/>
      <c r="K223" s="201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  <c r="Y223" s="201"/>
      <c r="Z223" s="201"/>
    </row>
    <row r="224" spans="1:26" ht="12.75" customHeight="1">
      <c r="A224" s="201"/>
      <c r="B224" s="201"/>
      <c r="C224" s="201"/>
      <c r="D224" s="201"/>
      <c r="E224" s="201"/>
      <c r="F224" s="201"/>
      <c r="G224" s="201"/>
      <c r="H224" s="201"/>
      <c r="I224" s="201"/>
      <c r="J224" s="201"/>
      <c r="K224" s="201"/>
      <c r="L224" s="201"/>
      <c r="M224" s="201"/>
      <c r="N224" s="201"/>
      <c r="O224" s="201"/>
      <c r="P224" s="201"/>
      <c r="Q224" s="201"/>
      <c r="R224" s="201"/>
      <c r="S224" s="201"/>
      <c r="T224" s="201"/>
      <c r="U224" s="201"/>
      <c r="V224" s="201"/>
      <c r="W224" s="201"/>
      <c r="X224" s="201"/>
      <c r="Y224" s="201"/>
      <c r="Z224" s="201"/>
    </row>
    <row r="225" spans="1:26" ht="12.75" customHeight="1">
      <c r="A225" s="201"/>
      <c r="B225" s="201"/>
      <c r="C225" s="201"/>
      <c r="D225" s="201"/>
      <c r="E225" s="201"/>
      <c r="F225" s="201"/>
      <c r="G225" s="201"/>
      <c r="H225" s="201"/>
      <c r="I225" s="201"/>
      <c r="J225" s="201"/>
      <c r="K225" s="201"/>
      <c r="L225" s="201"/>
      <c r="M225" s="201"/>
      <c r="N225" s="201"/>
      <c r="O225" s="201"/>
      <c r="P225" s="201"/>
      <c r="Q225" s="201"/>
      <c r="R225" s="201"/>
      <c r="S225" s="201"/>
      <c r="T225" s="201"/>
      <c r="U225" s="201"/>
      <c r="V225" s="201"/>
      <c r="W225" s="201"/>
      <c r="X225" s="201"/>
      <c r="Y225" s="201"/>
      <c r="Z225" s="201"/>
    </row>
    <row r="226" spans="1:26" ht="12.75" customHeight="1">
      <c r="A226" s="201"/>
      <c r="B226" s="201"/>
      <c r="C226" s="201"/>
      <c r="D226" s="201"/>
      <c r="E226" s="201"/>
      <c r="F226" s="201"/>
      <c r="G226" s="201"/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  <c r="Y226" s="201"/>
      <c r="Z226" s="201"/>
    </row>
    <row r="227" spans="1:26" ht="12.75" customHeight="1">
      <c r="A227" s="201"/>
      <c r="B227" s="201"/>
      <c r="C227" s="201"/>
      <c r="D227" s="201"/>
      <c r="E227" s="201"/>
      <c r="F227" s="201"/>
      <c r="G227" s="201"/>
      <c r="H227" s="201"/>
      <c r="I227" s="201"/>
      <c r="J227" s="201"/>
      <c r="K227" s="201"/>
      <c r="L227" s="201"/>
      <c r="M227" s="201"/>
      <c r="N227" s="201"/>
      <c r="O227" s="201"/>
      <c r="P227" s="201"/>
      <c r="Q227" s="201"/>
      <c r="R227" s="201"/>
      <c r="S227" s="201"/>
      <c r="T227" s="201"/>
      <c r="U227" s="201"/>
      <c r="V227" s="201"/>
      <c r="W227" s="201"/>
      <c r="X227" s="201"/>
      <c r="Y227" s="201"/>
      <c r="Z227" s="201"/>
    </row>
    <row r="228" spans="1:26" ht="12.75" customHeight="1">
      <c r="A228" s="201"/>
      <c r="B228" s="201"/>
      <c r="C228" s="201"/>
      <c r="D228" s="201"/>
      <c r="E228" s="201"/>
      <c r="F228" s="201"/>
      <c r="G228" s="201"/>
      <c r="H228" s="201"/>
      <c r="I228" s="201"/>
      <c r="J228" s="201"/>
      <c r="K228" s="201"/>
      <c r="L228" s="201"/>
      <c r="M228" s="201"/>
      <c r="N228" s="201"/>
      <c r="O228" s="201"/>
      <c r="P228" s="201"/>
      <c r="Q228" s="201"/>
      <c r="R228" s="201"/>
      <c r="S228" s="201"/>
      <c r="T228" s="201"/>
      <c r="U228" s="201"/>
      <c r="V228" s="201"/>
      <c r="W228" s="201"/>
      <c r="X228" s="201"/>
      <c r="Y228" s="201"/>
      <c r="Z228" s="201"/>
    </row>
    <row r="229" spans="1:26" ht="12.75" customHeight="1">
      <c r="A229" s="201"/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1"/>
      <c r="R229" s="201"/>
      <c r="S229" s="201"/>
      <c r="T229" s="201"/>
      <c r="U229" s="201"/>
      <c r="V229" s="201"/>
      <c r="W229" s="201"/>
      <c r="X229" s="201"/>
      <c r="Y229" s="201"/>
      <c r="Z229" s="201"/>
    </row>
    <row r="230" spans="1:26" ht="12.75" customHeight="1">
      <c r="A230" s="201"/>
      <c r="B230" s="201"/>
      <c r="C230" s="201"/>
      <c r="D230" s="201"/>
      <c r="E230" s="201"/>
      <c r="F230" s="201"/>
      <c r="G230" s="201"/>
      <c r="H230" s="201"/>
      <c r="I230" s="201"/>
      <c r="J230" s="201"/>
      <c r="K230" s="201"/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  <c r="Y230" s="201"/>
      <c r="Z230" s="201"/>
    </row>
    <row r="231" spans="1:26" ht="12.75" customHeight="1">
      <c r="A231" s="201"/>
      <c r="B231" s="201"/>
      <c r="C231" s="201"/>
      <c r="D231" s="201"/>
      <c r="E231" s="201"/>
      <c r="F231" s="201"/>
      <c r="G231" s="201"/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/>
      <c r="X231" s="201"/>
      <c r="Y231" s="201"/>
      <c r="Z231" s="201"/>
    </row>
    <row r="232" spans="1:26" ht="12.75" customHeight="1">
      <c r="A232" s="201"/>
      <c r="B232" s="201"/>
      <c r="C232" s="201"/>
      <c r="D232" s="201"/>
      <c r="E232" s="201"/>
      <c r="F232" s="201"/>
      <c r="G232" s="201"/>
      <c r="H232" s="201"/>
      <c r="I232" s="201"/>
      <c r="J232" s="201"/>
      <c r="K232" s="201"/>
      <c r="L232" s="201"/>
      <c r="M232" s="201"/>
      <c r="N232" s="201"/>
      <c r="O232" s="201"/>
      <c r="P232" s="201"/>
      <c r="Q232" s="201"/>
      <c r="R232" s="201"/>
      <c r="S232" s="201"/>
      <c r="T232" s="201"/>
      <c r="U232" s="201"/>
      <c r="V232" s="201"/>
      <c r="W232" s="201"/>
      <c r="X232" s="201"/>
      <c r="Y232" s="201"/>
      <c r="Z232" s="201"/>
    </row>
    <row r="233" spans="1:26" ht="12.75" customHeight="1">
      <c r="A233" s="201"/>
      <c r="B233" s="201"/>
      <c r="C233" s="201"/>
      <c r="D233" s="201"/>
      <c r="E233" s="201"/>
      <c r="F233" s="201"/>
      <c r="G233" s="201"/>
      <c r="H233" s="201"/>
      <c r="I233" s="201"/>
      <c r="J233" s="201"/>
      <c r="K233" s="201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  <c r="Y233" s="201"/>
      <c r="Z233" s="201"/>
    </row>
    <row r="234" spans="1:26" ht="12.75" customHeight="1">
      <c r="A234" s="201"/>
      <c r="B234" s="201"/>
      <c r="C234" s="201"/>
      <c r="D234" s="201"/>
      <c r="E234" s="201"/>
      <c r="F234" s="201"/>
      <c r="G234" s="201"/>
      <c r="H234" s="201"/>
      <c r="I234" s="201"/>
      <c r="J234" s="201"/>
      <c r="K234" s="201"/>
      <c r="L234" s="201"/>
      <c r="M234" s="201"/>
      <c r="N234" s="201"/>
      <c r="O234" s="201"/>
      <c r="P234" s="201"/>
      <c r="Q234" s="201"/>
      <c r="R234" s="201"/>
      <c r="S234" s="201"/>
      <c r="T234" s="201"/>
      <c r="U234" s="201"/>
      <c r="V234" s="201"/>
      <c r="W234" s="201"/>
      <c r="X234" s="201"/>
      <c r="Y234" s="201"/>
      <c r="Z234" s="201"/>
    </row>
    <row r="235" spans="1:26" ht="12.75" customHeight="1">
      <c r="A235" s="201"/>
      <c r="B235" s="201"/>
      <c r="C235" s="201"/>
      <c r="D235" s="201"/>
      <c r="E235" s="201"/>
      <c r="F235" s="201"/>
      <c r="G235" s="201"/>
      <c r="H235" s="201"/>
      <c r="I235" s="201"/>
      <c r="J235" s="201"/>
      <c r="K235" s="201"/>
      <c r="L235" s="201"/>
      <c r="M235" s="201"/>
      <c r="N235" s="201"/>
      <c r="O235" s="201"/>
      <c r="P235" s="201"/>
      <c r="Q235" s="201"/>
      <c r="R235" s="201"/>
      <c r="S235" s="201"/>
      <c r="T235" s="201"/>
      <c r="U235" s="201"/>
      <c r="V235" s="201"/>
      <c r="W235" s="201"/>
      <c r="X235" s="201"/>
      <c r="Y235" s="201"/>
      <c r="Z235" s="201"/>
    </row>
    <row r="236" spans="1:26" ht="12.75" customHeight="1">
      <c r="A236" s="201"/>
      <c r="B236" s="201"/>
      <c r="C236" s="201"/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  <c r="Y236" s="201"/>
      <c r="Z236" s="201"/>
    </row>
    <row r="237" spans="1:26" ht="12.75" customHeight="1">
      <c r="A237" s="201"/>
      <c r="B237" s="201"/>
      <c r="C237" s="201"/>
      <c r="D237" s="201"/>
      <c r="E237" s="201"/>
      <c r="F237" s="201"/>
      <c r="G237" s="201"/>
      <c r="H237" s="201"/>
      <c r="I237" s="201"/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  <c r="Y237" s="201"/>
      <c r="Z237" s="201"/>
    </row>
    <row r="238" spans="1:26" ht="12.75" customHeight="1">
      <c r="A238" s="201"/>
      <c r="B238" s="201"/>
      <c r="C238" s="201"/>
      <c r="D238" s="201"/>
      <c r="E238" s="201"/>
      <c r="F238" s="201"/>
      <c r="G238" s="201"/>
      <c r="H238" s="201"/>
      <c r="I238" s="201"/>
      <c r="J238" s="201"/>
      <c r="K238" s="201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  <c r="W238" s="201"/>
      <c r="X238" s="201"/>
      <c r="Y238" s="201"/>
      <c r="Z238" s="201"/>
    </row>
    <row r="239" spans="1:26" ht="12.75" customHeight="1">
      <c r="A239" s="201"/>
      <c r="B239" s="201"/>
      <c r="C239" s="201"/>
      <c r="D239" s="201"/>
      <c r="E239" s="201"/>
      <c r="F239" s="201"/>
      <c r="G239" s="201"/>
      <c r="H239" s="201"/>
      <c r="I239" s="201"/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  <c r="Y239" s="201"/>
      <c r="Z239" s="201"/>
    </row>
    <row r="240" spans="1:26" ht="12.75" customHeight="1">
      <c r="A240" s="201"/>
      <c r="B240" s="201"/>
      <c r="C240" s="201"/>
      <c r="D240" s="201"/>
      <c r="E240" s="201"/>
      <c r="F240" s="201"/>
      <c r="G240" s="201"/>
      <c r="H240" s="201"/>
      <c r="I240" s="201"/>
      <c r="J240" s="201"/>
      <c r="K240" s="201"/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  <c r="W240" s="201"/>
      <c r="X240" s="201"/>
      <c r="Y240" s="201"/>
      <c r="Z240" s="201"/>
    </row>
    <row r="241" spans="1:26" ht="12.75" customHeight="1">
      <c r="A241" s="201"/>
      <c r="B241" s="201"/>
      <c r="C241" s="201"/>
      <c r="D241" s="201"/>
      <c r="E241" s="201"/>
      <c r="F241" s="201"/>
      <c r="G241" s="201"/>
      <c r="H241" s="201"/>
      <c r="I241" s="201"/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  <c r="Y241" s="201"/>
      <c r="Z241" s="201"/>
    </row>
    <row r="242" spans="1:26" ht="12.75" customHeight="1">
      <c r="A242" s="201"/>
      <c r="B242" s="201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  <c r="Y242" s="201"/>
      <c r="Z242" s="201"/>
    </row>
    <row r="243" spans="1:26" ht="12.75" customHeight="1">
      <c r="A243" s="201"/>
      <c r="B243" s="201"/>
      <c r="C243" s="201"/>
      <c r="D243" s="201"/>
      <c r="E243" s="201"/>
      <c r="F243" s="201"/>
      <c r="G243" s="201"/>
      <c r="H243" s="201"/>
      <c r="I243" s="201"/>
      <c r="J243" s="201"/>
      <c r="K243" s="201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  <c r="W243" s="201"/>
      <c r="X243" s="201"/>
      <c r="Y243" s="201"/>
      <c r="Z243" s="201"/>
    </row>
    <row r="244" spans="1:26" ht="12.75" customHeight="1">
      <c r="A244" s="201"/>
      <c r="B244" s="201"/>
      <c r="C244" s="201"/>
      <c r="D244" s="201"/>
      <c r="E244" s="201"/>
      <c r="F244" s="201"/>
      <c r="G244" s="201"/>
      <c r="H244" s="201"/>
      <c r="I244" s="201"/>
      <c r="J244" s="201"/>
      <c r="K244" s="201"/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  <c r="W244" s="201"/>
      <c r="X244" s="201"/>
      <c r="Y244" s="201"/>
      <c r="Z244" s="201"/>
    </row>
    <row r="245" spans="1:26" ht="12.75" customHeight="1">
      <c r="A245" s="201"/>
      <c r="B245" s="201"/>
      <c r="C245" s="201"/>
      <c r="D245" s="201"/>
      <c r="E245" s="201"/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  <c r="Y245" s="201"/>
      <c r="Z245" s="201"/>
    </row>
    <row r="246" spans="1:26" ht="12.75" customHeight="1">
      <c r="A246" s="201"/>
      <c r="B246" s="201"/>
      <c r="C246" s="201"/>
      <c r="D246" s="201"/>
      <c r="E246" s="201"/>
      <c r="F246" s="201"/>
      <c r="G246" s="201"/>
      <c r="H246" s="201"/>
      <c r="I246" s="201"/>
      <c r="J246" s="201"/>
      <c r="K246" s="201"/>
      <c r="L246" s="201"/>
      <c r="M246" s="201"/>
      <c r="N246" s="201"/>
      <c r="O246" s="201"/>
      <c r="P246" s="201"/>
      <c r="Q246" s="201"/>
      <c r="R246" s="201"/>
      <c r="S246" s="201"/>
      <c r="T246" s="201"/>
      <c r="U246" s="201"/>
      <c r="V246" s="201"/>
      <c r="W246" s="201"/>
      <c r="X246" s="201"/>
      <c r="Y246" s="201"/>
      <c r="Z246" s="201"/>
    </row>
    <row r="247" spans="1:26" ht="12.75" customHeight="1">
      <c r="A247" s="201"/>
      <c r="B247" s="201"/>
      <c r="C247" s="201"/>
      <c r="D247" s="201"/>
      <c r="E247" s="201"/>
      <c r="F247" s="201"/>
      <c r="G247" s="201"/>
      <c r="H247" s="201"/>
      <c r="I247" s="201"/>
      <c r="J247" s="201"/>
      <c r="K247" s="201"/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  <c r="W247" s="201"/>
      <c r="X247" s="201"/>
      <c r="Y247" s="201"/>
      <c r="Z247" s="201"/>
    </row>
    <row r="248" spans="1:26" ht="12.75" customHeight="1">
      <c r="A248" s="201"/>
      <c r="B248" s="201"/>
      <c r="C248" s="201"/>
      <c r="D248" s="201"/>
      <c r="E248" s="201"/>
      <c r="F248" s="201"/>
      <c r="G248" s="201"/>
      <c r="H248" s="201"/>
      <c r="I248" s="201"/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  <c r="Y248" s="201"/>
      <c r="Z248" s="201"/>
    </row>
    <row r="249" spans="1:26" ht="12.75" customHeight="1">
      <c r="A249" s="201"/>
      <c r="B249" s="201"/>
      <c r="C249" s="201"/>
      <c r="D249" s="201"/>
      <c r="E249" s="201"/>
      <c r="F249" s="201"/>
      <c r="G249" s="201"/>
      <c r="H249" s="201"/>
      <c r="I249" s="201"/>
      <c r="J249" s="201"/>
      <c r="K249" s="201"/>
      <c r="L249" s="201"/>
      <c r="M249" s="201"/>
      <c r="N249" s="201"/>
      <c r="O249" s="201"/>
      <c r="P249" s="201"/>
      <c r="Q249" s="201"/>
      <c r="R249" s="201"/>
      <c r="S249" s="201"/>
      <c r="T249" s="201"/>
      <c r="U249" s="201"/>
      <c r="V249" s="201"/>
      <c r="W249" s="201"/>
      <c r="X249" s="201"/>
      <c r="Y249" s="201"/>
      <c r="Z249" s="201"/>
    </row>
    <row r="250" spans="1:26" ht="12.75" customHeight="1">
      <c r="A250" s="201"/>
      <c r="B250" s="201"/>
      <c r="C250" s="201"/>
      <c r="D250" s="201"/>
      <c r="E250" s="201"/>
      <c r="F250" s="201"/>
      <c r="G250" s="201"/>
      <c r="H250" s="201"/>
      <c r="I250" s="201"/>
      <c r="J250" s="201"/>
      <c r="K250" s="201"/>
      <c r="L250" s="201"/>
      <c r="M250" s="201"/>
      <c r="N250" s="201"/>
      <c r="O250" s="201"/>
      <c r="P250" s="201"/>
      <c r="Q250" s="201"/>
      <c r="R250" s="201"/>
      <c r="S250" s="201"/>
      <c r="T250" s="201"/>
      <c r="U250" s="201"/>
      <c r="V250" s="201"/>
      <c r="W250" s="201"/>
      <c r="X250" s="201"/>
      <c r="Y250" s="201"/>
      <c r="Z250" s="201"/>
    </row>
    <row r="251" spans="1:26" ht="12.75" customHeight="1">
      <c r="A251" s="201"/>
      <c r="B251" s="201"/>
      <c r="C251" s="201"/>
      <c r="D251" s="201"/>
      <c r="E251" s="201"/>
      <c r="F251" s="201"/>
      <c r="G251" s="20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/>
      <c r="X251" s="201"/>
      <c r="Y251" s="201"/>
      <c r="Z251" s="201"/>
    </row>
    <row r="252" spans="1:26" ht="12.75" customHeight="1">
      <c r="A252" s="201"/>
      <c r="B252" s="201"/>
      <c r="C252" s="201"/>
      <c r="D252" s="201"/>
      <c r="E252" s="201"/>
      <c r="F252" s="201"/>
      <c r="G252" s="201"/>
      <c r="H252" s="201"/>
      <c r="I252" s="201"/>
      <c r="J252" s="201"/>
      <c r="K252" s="201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1"/>
      <c r="W252" s="201"/>
      <c r="X252" s="201"/>
      <c r="Y252" s="201"/>
      <c r="Z252" s="201"/>
    </row>
    <row r="253" spans="1:26" ht="12.75" customHeight="1">
      <c r="A253" s="201"/>
      <c r="B253" s="201"/>
      <c r="C253" s="201"/>
      <c r="D253" s="201"/>
      <c r="E253" s="201"/>
      <c r="F253" s="201"/>
      <c r="G253" s="201"/>
      <c r="H253" s="201"/>
      <c r="I253" s="201"/>
      <c r="J253" s="201"/>
      <c r="K253" s="201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1"/>
      <c r="W253" s="201"/>
      <c r="X253" s="201"/>
      <c r="Y253" s="201"/>
      <c r="Z253" s="201"/>
    </row>
    <row r="254" spans="1:26" ht="12.75" customHeight="1">
      <c r="A254" s="201"/>
      <c r="B254" s="201"/>
      <c r="C254" s="201"/>
      <c r="D254" s="201"/>
      <c r="E254" s="201"/>
      <c r="F254" s="201"/>
      <c r="G254" s="20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/>
      <c r="X254" s="201"/>
      <c r="Y254" s="201"/>
      <c r="Z254" s="201"/>
    </row>
    <row r="255" spans="1:26" ht="12.75" customHeight="1">
      <c r="A255" s="201"/>
      <c r="B255" s="201"/>
      <c r="C255" s="201"/>
      <c r="D255" s="201"/>
      <c r="E255" s="201"/>
      <c r="F255" s="201"/>
      <c r="G255" s="201"/>
      <c r="H255" s="201"/>
      <c r="I255" s="201"/>
      <c r="J255" s="201"/>
      <c r="K255" s="201"/>
      <c r="L255" s="201"/>
      <c r="M255" s="201"/>
      <c r="N255" s="201"/>
      <c r="O255" s="201"/>
      <c r="P255" s="201"/>
      <c r="Q255" s="201"/>
      <c r="R255" s="201"/>
      <c r="S255" s="201"/>
      <c r="T255" s="201"/>
      <c r="U255" s="201"/>
      <c r="V255" s="201"/>
      <c r="W255" s="201"/>
      <c r="X255" s="201"/>
      <c r="Y255" s="201"/>
      <c r="Z255" s="201"/>
    </row>
    <row r="256" spans="1:26" ht="12.75" customHeight="1">
      <c r="A256" s="201"/>
      <c r="B256" s="201"/>
      <c r="C256" s="201"/>
      <c r="D256" s="201"/>
      <c r="E256" s="201"/>
      <c r="F256" s="201"/>
      <c r="G256" s="201"/>
      <c r="H256" s="201"/>
      <c r="I256" s="201"/>
      <c r="J256" s="201"/>
      <c r="K256" s="201"/>
      <c r="L256" s="201"/>
      <c r="M256" s="201"/>
      <c r="N256" s="201"/>
      <c r="O256" s="201"/>
      <c r="P256" s="201"/>
      <c r="Q256" s="201"/>
      <c r="R256" s="201"/>
      <c r="S256" s="201"/>
      <c r="T256" s="201"/>
      <c r="U256" s="201"/>
      <c r="V256" s="201"/>
      <c r="W256" s="201"/>
      <c r="X256" s="201"/>
      <c r="Y256" s="201"/>
      <c r="Z256" s="201"/>
    </row>
    <row r="257" spans="1:26" ht="12.75" customHeight="1">
      <c r="A257" s="201"/>
      <c r="B257" s="201"/>
      <c r="C257" s="201"/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1"/>
      <c r="Q257" s="201"/>
      <c r="R257" s="201"/>
      <c r="S257" s="201"/>
      <c r="T257" s="201"/>
      <c r="U257" s="201"/>
      <c r="V257" s="201"/>
      <c r="W257" s="201"/>
      <c r="X257" s="201"/>
      <c r="Y257" s="201"/>
      <c r="Z257" s="201"/>
    </row>
    <row r="258" spans="1:26" ht="12.75" customHeight="1">
      <c r="A258" s="201"/>
      <c r="B258" s="201"/>
      <c r="C258" s="201"/>
      <c r="D258" s="201"/>
      <c r="E258" s="201"/>
      <c r="F258" s="201"/>
      <c r="G258" s="201"/>
      <c r="H258" s="201"/>
      <c r="I258" s="201"/>
      <c r="J258" s="201"/>
      <c r="K258" s="201"/>
      <c r="L258" s="201"/>
      <c r="M258" s="201"/>
      <c r="N258" s="201"/>
      <c r="O258" s="201"/>
      <c r="P258" s="201"/>
      <c r="Q258" s="201"/>
      <c r="R258" s="201"/>
      <c r="S258" s="201"/>
      <c r="T258" s="201"/>
      <c r="U258" s="201"/>
      <c r="V258" s="201"/>
      <c r="W258" s="201"/>
      <c r="X258" s="201"/>
      <c r="Y258" s="201"/>
      <c r="Z258" s="201"/>
    </row>
    <row r="259" spans="1:26" ht="12.75" customHeight="1">
      <c r="A259" s="201"/>
      <c r="B259" s="201"/>
      <c r="C259" s="201"/>
      <c r="D259" s="201"/>
      <c r="E259" s="201"/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  <c r="W259" s="201"/>
      <c r="X259" s="201"/>
      <c r="Y259" s="201"/>
      <c r="Z259" s="201"/>
    </row>
    <row r="260" spans="1:26" ht="12.75" customHeight="1">
      <c r="A260" s="201"/>
      <c r="B260" s="201"/>
      <c r="C260" s="201"/>
      <c r="D260" s="201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1"/>
      <c r="Q260" s="201"/>
      <c r="R260" s="201"/>
      <c r="S260" s="201"/>
      <c r="T260" s="201"/>
      <c r="U260" s="201"/>
      <c r="V260" s="201"/>
      <c r="W260" s="201"/>
      <c r="X260" s="201"/>
      <c r="Y260" s="201"/>
      <c r="Z260" s="201"/>
    </row>
    <row r="261" spans="1:26" ht="12.75" customHeight="1">
      <c r="A261" s="201"/>
      <c r="B261" s="201"/>
      <c r="C261" s="201"/>
      <c r="D261" s="201"/>
      <c r="E261" s="201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  <c r="Y261" s="201"/>
      <c r="Z261" s="201"/>
    </row>
    <row r="262" spans="1:26" ht="12.75" customHeight="1">
      <c r="A262" s="201"/>
      <c r="B262" s="201"/>
      <c r="C262" s="201"/>
      <c r="D262" s="201"/>
      <c r="E262" s="201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/>
      <c r="X262" s="201"/>
      <c r="Y262" s="201"/>
      <c r="Z262" s="201"/>
    </row>
    <row r="263" spans="1:26" ht="12.75" customHeight="1">
      <c r="A263" s="201"/>
      <c r="B263" s="201"/>
      <c r="C263" s="201"/>
      <c r="D263" s="201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  <c r="Y263" s="201"/>
      <c r="Z263" s="201"/>
    </row>
    <row r="264" spans="1:26" ht="12.75" customHeight="1">
      <c r="A264" s="201"/>
      <c r="B264" s="201"/>
      <c r="C264" s="201"/>
      <c r="D264" s="201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  <c r="Y264" s="201"/>
      <c r="Z264" s="201"/>
    </row>
    <row r="265" spans="1:26" ht="12.75" customHeight="1">
      <c r="A265" s="201"/>
      <c r="B265" s="201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  <c r="Y265" s="201"/>
      <c r="Z265" s="201"/>
    </row>
    <row r="266" spans="1:26" ht="12.75" customHeight="1">
      <c r="A266" s="201"/>
      <c r="B266" s="201"/>
      <c r="C266" s="201"/>
      <c r="D266" s="201"/>
      <c r="E266" s="201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  <c r="Y266" s="201"/>
      <c r="Z266" s="201"/>
    </row>
    <row r="267" spans="1:26" ht="12.75" customHeight="1">
      <c r="A267" s="201"/>
      <c r="B267" s="201"/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  <c r="Y267" s="201"/>
      <c r="Z267" s="201"/>
    </row>
    <row r="268" spans="1:26" ht="12.75" customHeight="1">
      <c r="A268" s="201"/>
      <c r="B268" s="201"/>
      <c r="C268" s="201"/>
      <c r="D268" s="201"/>
      <c r="E268" s="201"/>
      <c r="F268" s="201"/>
      <c r="G268" s="201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  <c r="W268" s="201"/>
      <c r="X268" s="201"/>
      <c r="Y268" s="201"/>
      <c r="Z268" s="201"/>
    </row>
    <row r="269" spans="1:26" ht="12.75" customHeight="1">
      <c r="A269" s="201"/>
      <c r="B269" s="201"/>
      <c r="C269" s="201"/>
      <c r="D269" s="201"/>
      <c r="E269" s="201"/>
      <c r="F269" s="201"/>
      <c r="G269" s="201"/>
      <c r="H269" s="201"/>
      <c r="I269" s="201"/>
      <c r="J269" s="201"/>
      <c r="K269" s="201"/>
      <c r="L269" s="201"/>
      <c r="M269" s="201"/>
      <c r="N269" s="201"/>
      <c r="O269" s="201"/>
      <c r="P269" s="201"/>
      <c r="Q269" s="201"/>
      <c r="R269" s="201"/>
      <c r="S269" s="201"/>
      <c r="T269" s="201"/>
      <c r="U269" s="201"/>
      <c r="V269" s="201"/>
      <c r="W269" s="201"/>
      <c r="X269" s="201"/>
      <c r="Y269" s="201"/>
      <c r="Z269" s="201"/>
    </row>
    <row r="270" spans="1:26" ht="12.75" customHeight="1">
      <c r="A270" s="201"/>
      <c r="B270" s="201"/>
      <c r="C270" s="201"/>
      <c r="D270" s="201"/>
      <c r="E270" s="201"/>
      <c r="F270" s="201"/>
      <c r="G270" s="201"/>
      <c r="H270" s="201"/>
      <c r="I270" s="201"/>
      <c r="J270" s="201"/>
      <c r="K270" s="201"/>
      <c r="L270" s="201"/>
      <c r="M270" s="201"/>
      <c r="N270" s="201"/>
      <c r="O270" s="201"/>
      <c r="P270" s="201"/>
      <c r="Q270" s="201"/>
      <c r="R270" s="201"/>
      <c r="S270" s="201"/>
      <c r="T270" s="201"/>
      <c r="U270" s="201"/>
      <c r="V270" s="201"/>
      <c r="W270" s="201"/>
      <c r="X270" s="201"/>
      <c r="Y270" s="201"/>
      <c r="Z270" s="201"/>
    </row>
    <row r="271" spans="1:26" ht="12.75" customHeight="1">
      <c r="A271" s="201"/>
      <c r="B271" s="201"/>
      <c r="C271" s="201"/>
      <c r="D271" s="201"/>
      <c r="E271" s="201"/>
      <c r="F271" s="201"/>
      <c r="G271" s="201"/>
      <c r="H271" s="201"/>
      <c r="I271" s="201"/>
      <c r="J271" s="201"/>
      <c r="K271" s="201"/>
      <c r="L271" s="201"/>
      <c r="M271" s="201"/>
      <c r="N271" s="201"/>
      <c r="O271" s="201"/>
      <c r="P271" s="201"/>
      <c r="Q271" s="201"/>
      <c r="R271" s="201"/>
      <c r="S271" s="201"/>
      <c r="T271" s="201"/>
      <c r="U271" s="201"/>
      <c r="V271" s="201"/>
      <c r="W271" s="201"/>
      <c r="X271" s="201"/>
      <c r="Y271" s="201"/>
      <c r="Z271" s="201"/>
    </row>
    <row r="272" spans="1:26" ht="12.75" customHeight="1">
      <c r="A272" s="201"/>
      <c r="B272" s="201"/>
      <c r="C272" s="201"/>
      <c r="D272" s="201"/>
      <c r="E272" s="201"/>
      <c r="F272" s="201"/>
      <c r="G272" s="201"/>
      <c r="H272" s="201"/>
      <c r="I272" s="201"/>
      <c r="J272" s="201"/>
      <c r="K272" s="201"/>
      <c r="L272" s="201"/>
      <c r="M272" s="201"/>
      <c r="N272" s="201"/>
      <c r="O272" s="201"/>
      <c r="P272" s="201"/>
      <c r="Q272" s="201"/>
      <c r="R272" s="201"/>
      <c r="S272" s="201"/>
      <c r="T272" s="201"/>
      <c r="U272" s="201"/>
      <c r="V272" s="201"/>
      <c r="W272" s="201"/>
      <c r="X272" s="201"/>
      <c r="Y272" s="201"/>
      <c r="Z272" s="201"/>
    </row>
    <row r="273" spans="1:26" ht="12.75" customHeight="1">
      <c r="A273" s="201"/>
      <c r="B273" s="201"/>
      <c r="C273" s="201"/>
      <c r="D273" s="201"/>
      <c r="E273" s="201"/>
      <c r="F273" s="201"/>
      <c r="G273" s="201"/>
      <c r="H273" s="201"/>
      <c r="I273" s="201"/>
      <c r="J273" s="201"/>
      <c r="K273" s="201"/>
      <c r="L273" s="201"/>
      <c r="M273" s="201"/>
      <c r="N273" s="201"/>
      <c r="O273" s="201"/>
      <c r="P273" s="201"/>
      <c r="Q273" s="201"/>
      <c r="R273" s="201"/>
      <c r="S273" s="201"/>
      <c r="T273" s="201"/>
      <c r="U273" s="201"/>
      <c r="V273" s="201"/>
      <c r="W273" s="201"/>
      <c r="X273" s="201"/>
      <c r="Y273" s="201"/>
      <c r="Z273" s="201"/>
    </row>
    <row r="274" spans="1:26" ht="12.75" customHeight="1">
      <c r="A274" s="201"/>
      <c r="B274" s="201"/>
      <c r="C274" s="201"/>
      <c r="D274" s="201"/>
      <c r="E274" s="201"/>
      <c r="F274" s="201"/>
      <c r="G274" s="201"/>
      <c r="H274" s="201"/>
      <c r="I274" s="201"/>
      <c r="J274" s="201"/>
      <c r="K274" s="201"/>
      <c r="L274" s="201"/>
      <c r="M274" s="201"/>
      <c r="N274" s="201"/>
      <c r="O274" s="201"/>
      <c r="P274" s="201"/>
      <c r="Q274" s="201"/>
      <c r="R274" s="201"/>
      <c r="S274" s="201"/>
      <c r="T274" s="201"/>
      <c r="U274" s="201"/>
      <c r="V274" s="201"/>
      <c r="W274" s="201"/>
      <c r="X274" s="201"/>
      <c r="Y274" s="201"/>
      <c r="Z274" s="201"/>
    </row>
    <row r="275" spans="1:26" ht="12.75" customHeight="1">
      <c r="A275" s="201"/>
      <c r="B275" s="201"/>
      <c r="C275" s="201"/>
      <c r="D275" s="201"/>
      <c r="E275" s="201"/>
      <c r="F275" s="201"/>
      <c r="G275" s="201"/>
      <c r="H275" s="201"/>
      <c r="I275" s="201"/>
      <c r="J275" s="201"/>
      <c r="K275" s="201"/>
      <c r="L275" s="201"/>
      <c r="M275" s="201"/>
      <c r="N275" s="201"/>
      <c r="O275" s="201"/>
      <c r="P275" s="201"/>
      <c r="Q275" s="201"/>
      <c r="R275" s="201"/>
      <c r="S275" s="201"/>
      <c r="T275" s="201"/>
      <c r="U275" s="201"/>
      <c r="V275" s="201"/>
      <c r="W275" s="201"/>
      <c r="X275" s="201"/>
      <c r="Y275" s="201"/>
      <c r="Z275" s="201"/>
    </row>
    <row r="276" spans="1:26" ht="12.75" customHeight="1">
      <c r="A276" s="201"/>
      <c r="B276" s="201"/>
      <c r="C276" s="201"/>
      <c r="D276" s="201"/>
      <c r="E276" s="201"/>
      <c r="F276" s="201"/>
      <c r="G276" s="201"/>
      <c r="H276" s="201"/>
      <c r="I276" s="201"/>
      <c r="J276" s="201"/>
      <c r="K276" s="201"/>
      <c r="L276" s="201"/>
      <c r="M276" s="201"/>
      <c r="N276" s="201"/>
      <c r="O276" s="201"/>
      <c r="P276" s="201"/>
      <c r="Q276" s="201"/>
      <c r="R276" s="201"/>
      <c r="S276" s="201"/>
      <c r="T276" s="201"/>
      <c r="U276" s="201"/>
      <c r="V276" s="201"/>
      <c r="W276" s="201"/>
      <c r="X276" s="201"/>
      <c r="Y276" s="201"/>
      <c r="Z276" s="201"/>
    </row>
    <row r="277" spans="1:26" ht="12.75" customHeight="1">
      <c r="A277" s="201"/>
      <c r="B277" s="201"/>
      <c r="C277" s="201"/>
      <c r="D277" s="201"/>
      <c r="E277" s="201"/>
      <c r="F277" s="201"/>
      <c r="G277" s="201"/>
      <c r="H277" s="201"/>
      <c r="I277" s="201"/>
      <c r="J277" s="201"/>
      <c r="K277" s="201"/>
      <c r="L277" s="201"/>
      <c r="M277" s="201"/>
      <c r="N277" s="201"/>
      <c r="O277" s="201"/>
      <c r="P277" s="201"/>
      <c r="Q277" s="201"/>
      <c r="R277" s="201"/>
      <c r="S277" s="201"/>
      <c r="T277" s="201"/>
      <c r="U277" s="201"/>
      <c r="V277" s="201"/>
      <c r="W277" s="201"/>
      <c r="X277" s="201"/>
      <c r="Y277" s="201"/>
      <c r="Z277" s="201"/>
    </row>
    <row r="278" spans="1:26" ht="12.75" customHeight="1">
      <c r="A278" s="201"/>
      <c r="B278" s="201"/>
      <c r="C278" s="201"/>
      <c r="D278" s="201"/>
      <c r="E278" s="201"/>
      <c r="F278" s="201"/>
      <c r="G278" s="201"/>
      <c r="H278" s="201"/>
      <c r="I278" s="201"/>
      <c r="J278" s="201"/>
      <c r="K278" s="201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  <c r="W278" s="201"/>
      <c r="X278" s="201"/>
      <c r="Y278" s="201"/>
      <c r="Z278" s="201"/>
    </row>
    <row r="279" spans="1:26" ht="12.75" customHeight="1">
      <c r="A279" s="201"/>
      <c r="B279" s="201"/>
      <c r="C279" s="201"/>
      <c r="D279" s="201"/>
      <c r="E279" s="201"/>
      <c r="F279" s="201"/>
      <c r="G279" s="201"/>
      <c r="H279" s="201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/>
      <c r="X279" s="201"/>
      <c r="Y279" s="201"/>
      <c r="Z279" s="201"/>
    </row>
    <row r="280" spans="1:26" ht="12.75" customHeight="1">
      <c r="A280" s="201"/>
      <c r="B280" s="201"/>
      <c r="C280" s="201"/>
      <c r="D280" s="201"/>
      <c r="E280" s="201"/>
      <c r="F280" s="201"/>
      <c r="G280" s="201"/>
      <c r="H280" s="201"/>
      <c r="I280" s="201"/>
      <c r="J280" s="201"/>
      <c r="K280" s="201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  <c r="W280" s="201"/>
      <c r="X280" s="201"/>
      <c r="Y280" s="201"/>
      <c r="Z280" s="201"/>
    </row>
    <row r="281" spans="1:26" ht="12.75" customHeight="1">
      <c r="A281" s="201"/>
      <c r="B281" s="201"/>
      <c r="C281" s="201"/>
      <c r="D281" s="201"/>
      <c r="E281" s="201"/>
      <c r="F281" s="201"/>
      <c r="G281" s="201"/>
      <c r="H281" s="201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/>
      <c r="X281" s="201"/>
      <c r="Y281" s="201"/>
      <c r="Z281" s="201"/>
    </row>
    <row r="282" spans="1:26" ht="12.75" customHeight="1">
      <c r="A282" s="201"/>
      <c r="B282" s="201"/>
      <c r="C282" s="201"/>
      <c r="D282" s="201"/>
      <c r="E282" s="201"/>
      <c r="F282" s="201"/>
      <c r="G282" s="201"/>
      <c r="H282" s="201"/>
      <c r="I282" s="201"/>
      <c r="J282" s="201"/>
      <c r="K282" s="201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  <c r="W282" s="201"/>
      <c r="X282" s="201"/>
      <c r="Y282" s="201"/>
      <c r="Z282" s="201"/>
    </row>
    <row r="283" spans="1:26" ht="12.75" customHeight="1">
      <c r="A283" s="201"/>
      <c r="B283" s="201"/>
      <c r="C283" s="201"/>
      <c r="D283" s="201"/>
      <c r="E283" s="201"/>
      <c r="F283" s="201"/>
      <c r="G283" s="201"/>
      <c r="H283" s="201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  <c r="Y283" s="201"/>
      <c r="Z283" s="201"/>
    </row>
    <row r="284" spans="1:26" ht="12.75" customHeight="1">
      <c r="A284" s="201"/>
      <c r="B284" s="201"/>
      <c r="C284" s="201"/>
      <c r="D284" s="201"/>
      <c r="E284" s="201"/>
      <c r="F284" s="201"/>
      <c r="G284" s="201"/>
      <c r="H284" s="201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  <c r="Y284" s="201"/>
      <c r="Z284" s="201"/>
    </row>
    <row r="285" spans="1:26" ht="12.75" customHeight="1">
      <c r="A285" s="201"/>
      <c r="B285" s="201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  <c r="W285" s="201"/>
      <c r="X285" s="201"/>
      <c r="Y285" s="201"/>
      <c r="Z285" s="201"/>
    </row>
    <row r="286" spans="1:26" ht="12.75" customHeight="1">
      <c r="A286" s="201"/>
      <c r="B286" s="201"/>
      <c r="C286" s="201"/>
      <c r="D286" s="201"/>
      <c r="E286" s="201"/>
      <c r="F286" s="201"/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/>
      <c r="X286" s="201"/>
      <c r="Y286" s="201"/>
      <c r="Z286" s="201"/>
    </row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5">
    <mergeCell ref="B69:E69"/>
    <mergeCell ref="C70:D70"/>
    <mergeCell ref="F73:O73"/>
    <mergeCell ref="F74:G74"/>
    <mergeCell ref="H74:I74"/>
    <mergeCell ref="J74:K74"/>
    <mergeCell ref="L74:M74"/>
    <mergeCell ref="N74:O74"/>
    <mergeCell ref="B54:E54"/>
    <mergeCell ref="B55:E55"/>
    <mergeCell ref="D57:E57"/>
    <mergeCell ref="B56:E56"/>
    <mergeCell ref="C68:E6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B57:B58"/>
    <mergeCell ref="C57:C58"/>
    <mergeCell ref="C38:D39"/>
    <mergeCell ref="C41:D41"/>
    <mergeCell ref="B50:B51"/>
    <mergeCell ref="C50:D51"/>
    <mergeCell ref="C42:D42"/>
    <mergeCell ref="C43:D43"/>
    <mergeCell ref="C45:D45"/>
    <mergeCell ref="C47:D47"/>
    <mergeCell ref="B48:B49"/>
    <mergeCell ref="C48:D49"/>
    <mergeCell ref="C40:D40"/>
    <mergeCell ref="C46:D46"/>
    <mergeCell ref="Q13:Q14"/>
    <mergeCell ref="C15:E15"/>
    <mergeCell ref="C18:E18"/>
    <mergeCell ref="Q19:Q22"/>
    <mergeCell ref="C24:D24"/>
    <mergeCell ref="X10:Y10"/>
    <mergeCell ref="F11:G11"/>
    <mergeCell ref="H11:I11"/>
    <mergeCell ref="J11:K11"/>
    <mergeCell ref="L11:M11"/>
    <mergeCell ref="N11:O11"/>
    <mergeCell ref="S11:V11"/>
    <mergeCell ref="P10:P11"/>
    <mergeCell ref="P57:P58"/>
    <mergeCell ref="D58:E58"/>
    <mergeCell ref="B2:E2"/>
    <mergeCell ref="B10:B11"/>
    <mergeCell ref="C10:C11"/>
    <mergeCell ref="E10:E11"/>
    <mergeCell ref="F10:O10"/>
    <mergeCell ref="B28:E28"/>
    <mergeCell ref="B29:P29"/>
    <mergeCell ref="B32:E32"/>
    <mergeCell ref="B33:B34"/>
    <mergeCell ref="C33:D34"/>
    <mergeCell ref="B35:B36"/>
    <mergeCell ref="C35:D36"/>
    <mergeCell ref="C37:D37"/>
    <mergeCell ref="B38:B39"/>
  </mergeCells>
  <conditionalFormatting sqref="E76 C78:D78">
    <cfRule type="cellIs" dxfId="170" priority="7" operator="greaterThan">
      <formula>0</formula>
    </cfRule>
  </conditionalFormatting>
  <conditionalFormatting sqref="V13">
    <cfRule type="cellIs" dxfId="169" priority="8" operator="lessThan">
      <formula>$U$13</formula>
    </cfRule>
  </conditionalFormatting>
  <conditionalFormatting sqref="V14">
    <cfRule type="cellIs" dxfId="168" priority="9" operator="lessThan">
      <formula>$U$14</formula>
    </cfRule>
  </conditionalFormatting>
  <conditionalFormatting sqref="V16">
    <cfRule type="cellIs" dxfId="167" priority="10" operator="lessThan">
      <formula>$U$16</formula>
    </cfRule>
  </conditionalFormatting>
  <conditionalFormatting sqref="F52:O52">
    <cfRule type="cellIs" dxfId="166" priority="11" operator="lessThan">
      <formula>$F$44/2</formula>
    </cfRule>
  </conditionalFormatting>
  <conditionalFormatting sqref="P55">
    <cfRule type="cellIs" dxfId="165" priority="12" operator="lessThan">
      <formula>#REF!</formula>
    </cfRule>
  </conditionalFormatting>
  <conditionalFormatting sqref="P55">
    <cfRule type="cellIs" dxfId="164" priority="13" operator="greaterThan">
      <formula>#REF!</formula>
    </cfRule>
  </conditionalFormatting>
  <conditionalFormatting sqref="H74">
    <cfRule type="cellIs" dxfId="163" priority="18" operator="greaterThan">
      <formula>$H$74</formula>
    </cfRule>
  </conditionalFormatting>
  <conditionalFormatting sqref="N54:O54">
    <cfRule type="cellIs" dxfId="162" priority="35" operator="lessThan">
      <formula>#REF!</formula>
    </cfRule>
  </conditionalFormatting>
  <conditionalFormatting sqref="N54:O54">
    <cfRule type="cellIs" dxfId="161" priority="36" operator="greaterThan">
      <formula>#REF!</formula>
    </cfRule>
  </conditionalFormatting>
  <conditionalFormatting sqref="H53">
    <cfRule type="cellIs" dxfId="160" priority="37" operator="lessThan">
      <formula>$H$54</formula>
    </cfRule>
  </conditionalFormatting>
  <conditionalFormatting sqref="H53">
    <cfRule type="cellIs" dxfId="159" priority="38" operator="greaterThan">
      <formula>$H$54</formula>
    </cfRule>
  </conditionalFormatting>
  <conditionalFormatting sqref="I53">
    <cfRule type="cellIs" dxfId="158" priority="39" operator="lessThan">
      <formula>$I$54</formula>
    </cfRule>
  </conditionalFormatting>
  <conditionalFormatting sqref="I53">
    <cfRule type="cellIs" dxfId="157" priority="40" operator="greaterThan">
      <formula>$I$54</formula>
    </cfRule>
  </conditionalFormatting>
  <conditionalFormatting sqref="J53">
    <cfRule type="cellIs" dxfId="156" priority="41" operator="lessThan">
      <formula>$J$54</formula>
    </cfRule>
  </conditionalFormatting>
  <conditionalFormatting sqref="J53">
    <cfRule type="cellIs" dxfId="155" priority="42" operator="greaterThan">
      <formula>$J$54</formula>
    </cfRule>
  </conditionalFormatting>
  <conditionalFormatting sqref="K53">
    <cfRule type="cellIs" dxfId="154" priority="43" operator="lessThan">
      <formula>$K$54</formula>
    </cfRule>
  </conditionalFormatting>
  <conditionalFormatting sqref="K53">
    <cfRule type="cellIs" dxfId="153" priority="44" operator="greaterThan">
      <formula>$K$54</formula>
    </cfRule>
  </conditionalFormatting>
  <conditionalFormatting sqref="L53">
    <cfRule type="cellIs" dxfId="152" priority="45" operator="lessThan">
      <formula>$L$54</formula>
    </cfRule>
  </conditionalFormatting>
  <conditionalFormatting sqref="L53">
    <cfRule type="cellIs" dxfId="151" priority="46" operator="greaterThan">
      <formula>$L$54</formula>
    </cfRule>
  </conditionalFormatting>
  <conditionalFormatting sqref="M53">
    <cfRule type="cellIs" dxfId="150" priority="47" operator="lessThan">
      <formula>$M$54</formula>
    </cfRule>
  </conditionalFormatting>
  <conditionalFormatting sqref="M53">
    <cfRule type="cellIs" dxfId="149" priority="48" operator="greaterThan">
      <formula>$M$54</formula>
    </cfRule>
  </conditionalFormatting>
  <conditionalFormatting sqref="N53">
    <cfRule type="cellIs" dxfId="148" priority="49" operator="lessThan">
      <formula>$N$54</formula>
    </cfRule>
  </conditionalFormatting>
  <conditionalFormatting sqref="N53">
    <cfRule type="cellIs" dxfId="147" priority="50" operator="greaterThan">
      <formula>$N$54</formula>
    </cfRule>
  </conditionalFormatting>
  <conditionalFormatting sqref="O53">
    <cfRule type="cellIs" dxfId="146" priority="51" operator="lessThan">
      <formula>$O$54</formula>
    </cfRule>
  </conditionalFormatting>
  <conditionalFormatting sqref="O53">
    <cfRule type="cellIs" dxfId="145" priority="52" operator="greaterThan">
      <formula>$O$54</formula>
    </cfRule>
  </conditionalFormatting>
  <conditionalFormatting sqref="F56:G56">
    <cfRule type="cellIs" dxfId="144" priority="5" operator="notEqual">
      <formula>$F$74</formula>
    </cfRule>
  </conditionalFormatting>
  <conditionalFormatting sqref="H56:I56">
    <cfRule type="cellIs" dxfId="143" priority="4" operator="notEqual">
      <formula>$H$74</formula>
    </cfRule>
  </conditionalFormatting>
  <conditionalFormatting sqref="J56:K56">
    <cfRule type="cellIs" dxfId="142" priority="3" operator="notEqual">
      <formula>$J$74</formula>
    </cfRule>
  </conditionalFormatting>
  <conditionalFormatting sqref="L56:M56">
    <cfRule type="cellIs" dxfId="141" priority="2" operator="notEqual">
      <formula>$L$74</formula>
    </cfRule>
  </conditionalFormatting>
  <conditionalFormatting sqref="N56:O56">
    <cfRule type="cellIs" dxfId="140" priority="1" operator="notEqual">
      <formula>$N$74</formula>
    </cfRule>
  </conditionalFormatting>
  <dataValidations count="4">
    <dataValidation type="list" allowBlank="1" showErrorMessage="1" sqref="C30:C31">
      <formula1>$Y$12:$Y$20</formula1>
    </dataValidation>
    <dataValidation type="list" allowBlank="1" showErrorMessage="1" sqref="D31">
      <formula1>$Y$13:$Y$16</formula1>
    </dataValidation>
    <dataValidation type="list" allowBlank="1" showErrorMessage="1" sqref="D13:D14 D30">
      <formula1>$T$21:$T$23</formula1>
    </dataValidation>
    <dataValidation type="list" allowBlank="1" showErrorMessage="1" sqref="E33:E43 F55:O55 E45:E51">
      <formula1>$T$13:$T$16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INFO - 24.06.2025</vt:lpstr>
      <vt:lpstr>TE</vt:lpstr>
      <vt:lpstr>TI</vt:lpstr>
      <vt:lpstr>TPr</vt:lpstr>
      <vt:lpstr>TA</vt:lpstr>
      <vt:lpstr>TL</vt:lpstr>
      <vt:lpstr>ZSZ s</vt:lpstr>
      <vt:lpstr>ZSZ b</vt:lpstr>
      <vt:lpstr>TP</vt:lpstr>
      <vt:lpstr>TS</vt:lpstr>
      <vt:lpstr>TM</vt:lpstr>
      <vt:lpstr>TF</vt:lpstr>
      <vt:lpstr>ZSZ k - nie planowany</vt:lpstr>
      <vt:lpstr>INF.03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ZST Strzyżów</cp:lastModifiedBy>
  <cp:lastPrinted>2022-08-22T09:19:44Z</cp:lastPrinted>
  <dcterms:created xsi:type="dcterms:W3CDTF">2019-04-10T06:26:10Z</dcterms:created>
  <dcterms:modified xsi:type="dcterms:W3CDTF">2026-03-25T12:48:56Z</dcterms:modified>
</cp:coreProperties>
</file>