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!Dokumenty DYREKTOR\!Arkusze organizacyjne\2026_27\ramowki\"/>
    </mc:Choice>
  </mc:AlternateContent>
  <bookViews>
    <workbookView xWindow="0" yWindow="0" windowWidth="28800" windowHeight="12312" tabRatio="639" activeTab="10"/>
  </bookViews>
  <sheets>
    <sheet name="INFO - 24.06.2025" sheetId="1" r:id="rId1"/>
    <sheet name="TI" sheetId="3" r:id="rId2"/>
    <sheet name="TF" sheetId="25" r:id="rId3"/>
    <sheet name="TR" sheetId="22" r:id="rId4"/>
    <sheet name="TL" sheetId="5" r:id="rId5"/>
    <sheet name="TE" sheetId="24" r:id="rId6"/>
    <sheet name="TA" sheetId="4" r:id="rId7"/>
    <sheet name="ZSZ s" sheetId="11" state="hidden" r:id="rId8"/>
    <sheet name="ZSZ b" sheetId="12" state="hidden" r:id="rId9"/>
    <sheet name="TP" sheetId="23" r:id="rId10"/>
    <sheet name="TM" sheetId="28" r:id="rId11"/>
    <sheet name="TS" sheetId="20" r:id="rId12"/>
    <sheet name="SB m" sheetId="19" r:id="rId13"/>
    <sheet name="SB w" sheetId="15" r:id="rId14"/>
    <sheet name="SB f" sheetId="27" r:id="rId15"/>
    <sheet name="ZSZ k - nie planowany" sheetId="16" state="hidden" r:id="rId16"/>
  </sheets>
  <definedNames>
    <definedName name="Blokowanie" localSheetId="14">'SB f'!#REF!,'SB f'!#REF!,'SB f'!#REF!,'SB f'!#REF!,'SB f'!#REF!,'SB f'!#REF!,'SB f'!#REF!,'SB f'!#REF!,'SB f'!#REF!,'SB f'!#REF!,'SB f'!#REF!,'SB f'!#REF!,'SB f'!#REF!</definedName>
    <definedName name="Blokowanie" localSheetId="12">'SB m'!#REF!,'SB m'!#REF!,'SB m'!#REF!,'SB m'!#REF!,'SB m'!#REF!,'SB m'!#REF!,'SB m'!#REF!,'SB m'!#REF!,'SB m'!#REF!,'SB m'!#REF!,'SB m'!#REF!,'SB m'!#REF!,'SB m'!#REF!</definedName>
    <definedName name="Blokowanie" localSheetId="13">#REF!</definedName>
    <definedName name="Blokowanie" localSheetId="6">#REF!</definedName>
    <definedName name="Blokowanie" localSheetId="5">#REF!</definedName>
    <definedName name="Blokowanie" localSheetId="2">#REF!</definedName>
    <definedName name="Blokowanie" localSheetId="1">#REF!</definedName>
    <definedName name="Blokowanie" localSheetId="4">#REF!</definedName>
    <definedName name="Blokowanie" localSheetId="10">#REF!</definedName>
    <definedName name="Blokowanie" localSheetId="9">#REF!</definedName>
    <definedName name="Blokowanie" localSheetId="3">#REF!</definedName>
    <definedName name="Blokowanie" localSheetId="11">#REF!</definedName>
    <definedName name="Blokowanie" localSheetId="8">#REF!</definedName>
    <definedName name="Blokowanie" localSheetId="15">#REF!</definedName>
    <definedName name="Blokowanie" localSheetId="7">#REF!</definedName>
    <definedName name="Blokowanie">#REF!</definedName>
    <definedName name="do_zablokowania" localSheetId="14">#REF!,#REF!,#REF!,#REF!,#REF!,#REF!,#REF!,#REF!,#REF!,#REF!,#REF!,#REF!,#REF!,#REF!,#REF!,#REF!</definedName>
    <definedName name="do_zablokowania" localSheetId="12">#REF!,#REF!,#REF!,#REF!,#REF!,#REF!,#REF!,#REF!,#REF!,#REF!,#REF!,#REF!,#REF!,#REF!,#REF!,#REF!</definedName>
    <definedName name="do_zablokowania" localSheetId="13">#REF!</definedName>
    <definedName name="do_zablokowania" localSheetId="6">#REF!</definedName>
    <definedName name="do_zablokowania" localSheetId="5">#REF!</definedName>
    <definedName name="do_zablokowania" localSheetId="2">#REF!</definedName>
    <definedName name="do_zablokowania" localSheetId="1">#REF!</definedName>
    <definedName name="do_zablokowania" localSheetId="4">#REF!</definedName>
    <definedName name="do_zablokowania" localSheetId="10">#REF!</definedName>
    <definedName name="do_zablokowania" localSheetId="9">#REF!</definedName>
    <definedName name="do_zablokowania" localSheetId="3">#REF!</definedName>
    <definedName name="do_zablokowania" localSheetId="11">#REF!</definedName>
    <definedName name="do_zablokowania" localSheetId="8">#REF!</definedName>
    <definedName name="do_zablokowania" localSheetId="15">#REF!</definedName>
    <definedName name="do_zablokowania" localSheetId="7">#REF!</definedName>
    <definedName name="do_zablokowania">#REF!</definedName>
    <definedName name="do_zablokowania2" localSheetId="14">#REF!</definedName>
    <definedName name="do_zablokowania2" localSheetId="5">#REF!</definedName>
    <definedName name="do_zablokowania2" localSheetId="2">#REF!</definedName>
    <definedName name="do_zablokowania2" localSheetId="11">#REF!</definedName>
    <definedName name="do_zablokowania2">#REF!</definedName>
    <definedName name="fegrg" localSheetId="14">#REF!,#REF!,#REF!,#REF!,#REF!,#REF!,#REF!,#REF!,#REF!,#REF!,#REF!,#REF!,#REF!,#REF!,#REF!,#REF!</definedName>
    <definedName name="fegrg" localSheetId="12">#REF!,#REF!,#REF!,#REF!,#REF!,#REF!,#REF!,#REF!,#REF!,#REF!,#REF!,#REF!,#REF!,#REF!,#REF!,#REF!</definedName>
    <definedName name="fegrg" localSheetId="5">#REF!</definedName>
    <definedName name="fegrg" localSheetId="2">#REF!</definedName>
    <definedName name="fegrg" localSheetId="10">#REF!,#REF!,#REF!,#REF!,#REF!,#REF!,#REF!,#REF!,#REF!,#REF!,#REF!,#REF!,#REF!,#REF!,#REF!,#REF!</definedName>
    <definedName name="fegrg" localSheetId="9">#REF!</definedName>
    <definedName name="fegrg" localSheetId="3">#REF!</definedName>
    <definedName name="fegrg" localSheetId="11">#REF!</definedName>
    <definedName name="fegrg">#REF!</definedName>
    <definedName name="INF.03">TR!$U$13:$U$14</definedName>
    <definedName name="TF_new" localSheetId="14">#REF!</definedName>
    <definedName name="TF_new" localSheetId="5">#REF!</definedName>
    <definedName name="TF_new" localSheetId="2">#REF!</definedName>
    <definedName name="TF_new" localSheetId="9">#REF!</definedName>
    <definedName name="TF_new" localSheetId="11">#REF!</definedName>
    <definedName name="TF_new">#REF!</definedName>
    <definedName name="TUF" localSheetId="14">#REF!,#REF!,#REF!,#REF!,#REF!,#REF!,#REF!,#REF!,#REF!,#REF!,#REF!,#REF!,#REF!,#REF!,#REF!,#REF!</definedName>
    <definedName name="TUF" localSheetId="12">#REF!,#REF!,#REF!,#REF!,#REF!,#REF!,#REF!,#REF!,#REF!,#REF!,#REF!,#REF!,#REF!,#REF!,#REF!,#REF!</definedName>
    <definedName name="TUF" localSheetId="13">#REF!</definedName>
    <definedName name="TUF" localSheetId="6">#REF!</definedName>
    <definedName name="TUF" localSheetId="5">#REF!</definedName>
    <definedName name="TUF" localSheetId="2">#REF!</definedName>
    <definedName name="TUF" localSheetId="1">#REF!</definedName>
    <definedName name="TUF" localSheetId="4">#REF!</definedName>
    <definedName name="TUF" localSheetId="10">#REF!</definedName>
    <definedName name="TUF" localSheetId="9">#REF!</definedName>
    <definedName name="TUF" localSheetId="3">#REF!</definedName>
    <definedName name="TUF" localSheetId="11">#REF!</definedName>
    <definedName name="TUF" localSheetId="8">#REF!</definedName>
    <definedName name="TUF">#REF!</definedName>
    <definedName name="zzzz" localSheetId="14">#REF!,#REF!,#REF!,#REF!,#REF!,#REF!,#REF!,#REF!,#REF!,#REF!,#REF!,#REF!,#REF!,#REF!,#REF!,#REF!</definedName>
    <definedName name="zzzz" localSheetId="12">#REF!,#REF!,#REF!,#REF!,#REF!,#REF!,#REF!,#REF!,#REF!,#REF!,#REF!,#REF!,#REF!,#REF!,#REF!,#REF!</definedName>
    <definedName name="zzzz" localSheetId="13">#REF!</definedName>
    <definedName name="zzzz" localSheetId="6">#REF!</definedName>
    <definedName name="zzzz" localSheetId="5">#REF!</definedName>
    <definedName name="zzzz" localSheetId="2">#REF!</definedName>
    <definedName name="zzzz" localSheetId="4">#REF!</definedName>
    <definedName name="zzzz" localSheetId="10">#REF!</definedName>
    <definedName name="zzzz" localSheetId="9">#REF!</definedName>
    <definedName name="zzzz" localSheetId="3">#REF!</definedName>
    <definedName name="zzzz" localSheetId="11">#REF!</definedName>
    <definedName name="zzzz">#REF!</definedName>
  </definedNames>
  <calcPr calcId="162913"/>
</workbook>
</file>

<file path=xl/calcChain.xml><?xml version="1.0" encoding="utf-8"?>
<calcChain xmlns="http://schemas.openxmlformats.org/spreadsheetml/2006/main">
  <c r="P48" i="24" l="1"/>
  <c r="G57" i="28" l="1"/>
  <c r="H57" i="28"/>
  <c r="I57" i="28"/>
  <c r="J57" i="28"/>
  <c r="K57" i="28"/>
  <c r="L57" i="28"/>
  <c r="M57" i="28"/>
  <c r="N57" i="28"/>
  <c r="O57" i="28"/>
  <c r="F57" i="28"/>
  <c r="G54" i="3"/>
  <c r="H54" i="3"/>
  <c r="I54" i="3"/>
  <c r="J54" i="3"/>
  <c r="K54" i="3"/>
  <c r="L54" i="3"/>
  <c r="M54" i="3"/>
  <c r="N54" i="3"/>
  <c r="O54" i="3"/>
  <c r="F54" i="3"/>
  <c r="G53" i="22"/>
  <c r="H53" i="22"/>
  <c r="I53" i="22"/>
  <c r="J53" i="22"/>
  <c r="K53" i="22"/>
  <c r="L53" i="22"/>
  <c r="M53" i="22"/>
  <c r="N53" i="22"/>
  <c r="O53" i="22"/>
  <c r="F53" i="22"/>
  <c r="P51" i="3"/>
  <c r="P50" i="22"/>
  <c r="P49" i="4"/>
  <c r="P47" i="5"/>
  <c r="P52" i="28"/>
  <c r="P46" i="25"/>
  <c r="I29" i="19" l="1"/>
  <c r="E18" i="25" l="1"/>
  <c r="E18" i="28"/>
  <c r="E18" i="20"/>
  <c r="E18" i="23"/>
  <c r="E18" i="5"/>
  <c r="E18" i="4"/>
  <c r="E18" i="22"/>
  <c r="E18" i="3"/>
  <c r="E18" i="24"/>
  <c r="A50" i="28" l="1"/>
  <c r="P51" i="28" l="1"/>
  <c r="P50" i="28"/>
  <c r="P53" i="20"/>
  <c r="P52" i="20"/>
  <c r="E24" i="28" l="1"/>
  <c r="E23" i="28"/>
  <c r="E22" i="28"/>
  <c r="E21" i="28"/>
  <c r="E20" i="28"/>
  <c r="E19" i="28"/>
  <c r="E17" i="28"/>
  <c r="E16" i="28"/>
  <c r="E13" i="28"/>
  <c r="E12" i="28"/>
  <c r="E24" i="25"/>
  <c r="E23" i="25"/>
  <c r="E22" i="25"/>
  <c r="E21" i="25"/>
  <c r="E20" i="25"/>
  <c r="E19" i="25"/>
  <c r="E17" i="25"/>
  <c r="E16" i="25"/>
  <c r="E13" i="25"/>
  <c r="E12" i="25"/>
  <c r="P45" i="25" l="1"/>
  <c r="P44" i="25"/>
  <c r="P47" i="23"/>
  <c r="P46" i="23"/>
  <c r="P46" i="5"/>
  <c r="P45" i="5"/>
  <c r="P50" i="3"/>
  <c r="P49" i="3"/>
  <c r="P47" i="24" l="1"/>
  <c r="P46" i="24"/>
  <c r="P48" i="4"/>
  <c r="P47" i="4"/>
  <c r="P49" i="22"/>
  <c r="P48" i="22"/>
  <c r="P40" i="23" l="1"/>
  <c r="P54" i="25"/>
  <c r="P63" i="20"/>
  <c r="P57" i="23"/>
  <c r="P55" i="5"/>
  <c r="P56" i="24"/>
  <c r="P57" i="4"/>
  <c r="P59" i="3"/>
  <c r="P58" i="22"/>
  <c r="P63" i="28" l="1"/>
  <c r="P60" i="28"/>
  <c r="P59" i="28"/>
  <c r="P56" i="28"/>
  <c r="A56" i="28"/>
  <c r="P55" i="28"/>
  <c r="A55" i="28"/>
  <c r="S51" i="28"/>
  <c r="A51" i="28"/>
  <c r="P54" i="28"/>
  <c r="S54" i="28" s="1"/>
  <c r="A54" i="28"/>
  <c r="P53" i="28"/>
  <c r="S53" i="28" s="1"/>
  <c r="A53" i="28"/>
  <c r="P49" i="28"/>
  <c r="S49" i="28" s="1"/>
  <c r="A49" i="28"/>
  <c r="P48" i="28"/>
  <c r="A48" i="28"/>
  <c r="P47" i="28"/>
  <c r="S47" i="28" s="1"/>
  <c r="A47" i="28"/>
  <c r="P46" i="28"/>
  <c r="S46" i="28" s="1"/>
  <c r="A46" i="28"/>
  <c r="O45" i="28"/>
  <c r="N45" i="28"/>
  <c r="M45" i="28"/>
  <c r="L45" i="28"/>
  <c r="K45" i="28"/>
  <c r="J45" i="28"/>
  <c r="I45" i="28"/>
  <c r="H45" i="28"/>
  <c r="G45" i="28"/>
  <c r="F45" i="28"/>
  <c r="P44" i="28"/>
  <c r="S44" i="28" s="1"/>
  <c r="A44" i="28"/>
  <c r="P43" i="28"/>
  <c r="S43" i="28" s="1"/>
  <c r="A43" i="28"/>
  <c r="P42" i="28"/>
  <c r="S42" i="28" s="1"/>
  <c r="A42" i="28"/>
  <c r="P41" i="28"/>
  <c r="S41" i="28" s="1"/>
  <c r="A41" i="28"/>
  <c r="P40" i="28"/>
  <c r="S40" i="28" s="1"/>
  <c r="A40" i="28"/>
  <c r="P39" i="28"/>
  <c r="S39" i="28" s="1"/>
  <c r="A39" i="28"/>
  <c r="P38" i="28"/>
  <c r="S38" i="28" s="1"/>
  <c r="A38" i="28"/>
  <c r="P37" i="28"/>
  <c r="S37" i="28" s="1"/>
  <c r="A37" i="28"/>
  <c r="P36" i="28"/>
  <c r="S36" i="28" s="1"/>
  <c r="A36" i="28"/>
  <c r="P35" i="28"/>
  <c r="S35" i="28" s="1"/>
  <c r="A35" i="28"/>
  <c r="P34" i="28"/>
  <c r="S34" i="28" s="1"/>
  <c r="A34" i="28"/>
  <c r="P33" i="28"/>
  <c r="S33" i="28" s="1"/>
  <c r="A33" i="28"/>
  <c r="O32" i="28"/>
  <c r="N32" i="28"/>
  <c r="M32" i="28"/>
  <c r="L32" i="28"/>
  <c r="K32" i="28"/>
  <c r="J32" i="28"/>
  <c r="I32" i="28"/>
  <c r="H32" i="28"/>
  <c r="G32" i="28"/>
  <c r="F32" i="28"/>
  <c r="P31" i="28"/>
  <c r="P30" i="28"/>
  <c r="O28" i="28"/>
  <c r="N28" i="28"/>
  <c r="M28" i="28"/>
  <c r="L28" i="28"/>
  <c r="K28" i="28"/>
  <c r="J28" i="28"/>
  <c r="I28" i="28"/>
  <c r="H28" i="28"/>
  <c r="G28" i="28"/>
  <c r="F28" i="28"/>
  <c r="P27" i="28"/>
  <c r="P26" i="28"/>
  <c r="P25" i="28"/>
  <c r="P24" i="28"/>
  <c r="P23" i="28"/>
  <c r="P22" i="28"/>
  <c r="P21" i="28"/>
  <c r="P20" i="28"/>
  <c r="P19" i="28"/>
  <c r="P18" i="28"/>
  <c r="P17" i="28"/>
  <c r="P16" i="28"/>
  <c r="P15" i="28"/>
  <c r="V14" i="28"/>
  <c r="P14" i="28"/>
  <c r="V13" i="28"/>
  <c r="P13" i="28"/>
  <c r="P12" i="28"/>
  <c r="H5" i="28"/>
  <c r="D5" i="28"/>
  <c r="Q13" i="28" l="1"/>
  <c r="H58" i="28"/>
  <c r="Q19" i="28"/>
  <c r="J58" i="28"/>
  <c r="J61" i="28" s="1"/>
  <c r="J62" i="28" s="1"/>
  <c r="J76" i="28" s="1"/>
  <c r="P32" i="28"/>
  <c r="L58" i="28"/>
  <c r="L61" i="28" s="1"/>
  <c r="L62" i="28" s="1"/>
  <c r="L76" i="28" s="1"/>
  <c r="N58" i="28"/>
  <c r="N61" i="28" s="1"/>
  <c r="N62" i="28" s="1"/>
  <c r="N76" i="28" s="1"/>
  <c r="T49" i="28"/>
  <c r="P57" i="28"/>
  <c r="F58" i="28"/>
  <c r="F61" i="28" s="1"/>
  <c r="P28" i="28"/>
  <c r="H61" i="28"/>
  <c r="H62" i="28" s="1"/>
  <c r="H76" i="28" s="1"/>
  <c r="P45" i="28"/>
  <c r="G58" i="28"/>
  <c r="G61" i="28" s="1"/>
  <c r="G62" i="28" s="1"/>
  <c r="G76" i="28" s="1"/>
  <c r="I58" i="28"/>
  <c r="I61" i="28" s="1"/>
  <c r="I62" i="28" s="1"/>
  <c r="I76" i="28" s="1"/>
  <c r="K58" i="28"/>
  <c r="K61" i="28" s="1"/>
  <c r="K62" i="28" s="1"/>
  <c r="K76" i="28" s="1"/>
  <c r="M58" i="28"/>
  <c r="M61" i="28" s="1"/>
  <c r="M62" i="28" s="1"/>
  <c r="M76" i="28" s="1"/>
  <c r="O58" i="28"/>
  <c r="O61" i="28" s="1"/>
  <c r="O62" i="28" s="1"/>
  <c r="O76" i="28" s="1"/>
  <c r="T39" i="28"/>
  <c r="P58" i="28" l="1"/>
  <c r="F62" i="28"/>
  <c r="P61" i="28"/>
  <c r="P62" i="28" l="1"/>
  <c r="F76" i="28"/>
  <c r="P76" i="28" s="1"/>
  <c r="I28" i="27" l="1"/>
  <c r="G34" i="27" l="1"/>
  <c r="H34" i="27"/>
  <c r="F34" i="27"/>
  <c r="G31" i="27"/>
  <c r="H31" i="27"/>
  <c r="I32" i="27"/>
  <c r="I38" i="27"/>
  <c r="I36" i="27"/>
  <c r="I33" i="27"/>
  <c r="J32" i="27" s="1"/>
  <c r="A33" i="27"/>
  <c r="F31" i="27"/>
  <c r="F35" i="27" s="1"/>
  <c r="I30" i="27"/>
  <c r="A30" i="27"/>
  <c r="I29" i="27"/>
  <c r="A29" i="27"/>
  <c r="I27" i="27"/>
  <c r="A27" i="27"/>
  <c r="I26" i="27"/>
  <c r="A26" i="27"/>
  <c r="H25" i="27"/>
  <c r="G25" i="27"/>
  <c r="F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F37" i="27" l="1"/>
  <c r="J26" i="27"/>
  <c r="K26" i="27" s="1"/>
  <c r="L33" i="27" s="1"/>
  <c r="I31" i="27"/>
  <c r="H35" i="27"/>
  <c r="I34" i="27"/>
  <c r="I25" i="27"/>
  <c r="G35" i="27"/>
  <c r="H37" i="27" l="1"/>
  <c r="H44" i="27" s="1"/>
  <c r="G37" i="27"/>
  <c r="G44" i="27" s="1"/>
  <c r="F44" i="27"/>
  <c r="I35" i="27"/>
  <c r="P44" i="4"/>
  <c r="I44" i="27" l="1"/>
  <c r="I37" i="27"/>
  <c r="I39" i="27" s="1"/>
  <c r="P36" i="25"/>
  <c r="A44" i="22" l="1"/>
  <c r="A45" i="22"/>
  <c r="A46" i="22"/>
  <c r="A47" i="22"/>
  <c r="A49" i="22"/>
  <c r="A51" i="22"/>
  <c r="A43" i="22"/>
  <c r="A38" i="22"/>
  <c r="A39" i="22"/>
  <c r="A40" i="22"/>
  <c r="A41" i="22"/>
  <c r="A37" i="22"/>
  <c r="A35" i="22"/>
  <c r="A36" i="22"/>
  <c r="A34" i="22"/>
  <c r="G40" i="5" l="1"/>
  <c r="H40" i="5"/>
  <c r="I40" i="5"/>
  <c r="J40" i="5"/>
  <c r="K40" i="5"/>
  <c r="L40" i="5"/>
  <c r="M40" i="5"/>
  <c r="N40" i="5"/>
  <c r="O40" i="5"/>
  <c r="G28" i="5"/>
  <c r="H28" i="5"/>
  <c r="I28" i="5"/>
  <c r="J28" i="5"/>
  <c r="K28" i="5"/>
  <c r="L28" i="5"/>
  <c r="M28" i="5"/>
  <c r="N28" i="5"/>
  <c r="O28" i="5"/>
  <c r="G32" i="22"/>
  <c r="H32" i="22"/>
  <c r="I32" i="22"/>
  <c r="J32" i="22"/>
  <c r="K32" i="22"/>
  <c r="L32" i="22"/>
  <c r="M32" i="22"/>
  <c r="N32" i="22"/>
  <c r="O32" i="22"/>
  <c r="F32" i="22"/>
  <c r="G43" i="3" l="1"/>
  <c r="H43" i="3"/>
  <c r="I43" i="3"/>
  <c r="J43" i="3"/>
  <c r="K43" i="3"/>
  <c r="L43" i="3"/>
  <c r="M43" i="3"/>
  <c r="N43" i="3"/>
  <c r="O43" i="3"/>
  <c r="F43" i="3"/>
  <c r="G32" i="3"/>
  <c r="H32" i="3"/>
  <c r="I32" i="3"/>
  <c r="J32" i="3"/>
  <c r="K32" i="3"/>
  <c r="L32" i="3"/>
  <c r="M32" i="3"/>
  <c r="N32" i="3"/>
  <c r="O32" i="3"/>
  <c r="F32" i="3"/>
  <c r="G28" i="3"/>
  <c r="H28" i="3"/>
  <c r="I28" i="3"/>
  <c r="J28" i="3"/>
  <c r="K28" i="3"/>
  <c r="L28" i="3"/>
  <c r="M28" i="3"/>
  <c r="N28" i="3"/>
  <c r="O28" i="3"/>
  <c r="F28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K55" i="3" l="1"/>
  <c r="K58" i="3" s="1"/>
  <c r="O55" i="3"/>
  <c r="O58" i="3" s="1"/>
  <c r="G55" i="3"/>
  <c r="G58" i="3" s="1"/>
  <c r="I55" i="3"/>
  <c r="I58" i="3" s="1"/>
  <c r="M55" i="3"/>
  <c r="M58" i="3" s="1"/>
  <c r="N55" i="3"/>
  <c r="N58" i="3" s="1"/>
  <c r="J55" i="3"/>
  <c r="J58" i="3" s="1"/>
  <c r="L55" i="3"/>
  <c r="L58" i="3" s="1"/>
  <c r="H55" i="3"/>
  <c r="H58" i="3" s="1"/>
  <c r="P52" i="25"/>
  <c r="P51" i="25"/>
  <c r="O49" i="25"/>
  <c r="N49" i="25"/>
  <c r="M49" i="25"/>
  <c r="L49" i="25"/>
  <c r="K49" i="25"/>
  <c r="J49" i="25"/>
  <c r="I49" i="25"/>
  <c r="H49" i="25"/>
  <c r="G49" i="25"/>
  <c r="F49" i="25"/>
  <c r="P48" i="25"/>
  <c r="A48" i="25"/>
  <c r="P47" i="25"/>
  <c r="A47" i="25"/>
  <c r="A45" i="25"/>
  <c r="P43" i="25"/>
  <c r="A43" i="25"/>
  <c r="P42" i="25"/>
  <c r="A42" i="25"/>
  <c r="O41" i="25"/>
  <c r="N41" i="25"/>
  <c r="N50" i="25" s="1"/>
  <c r="M41" i="25"/>
  <c r="M50" i="25" s="1"/>
  <c r="L41" i="25"/>
  <c r="K41" i="25"/>
  <c r="J41" i="25"/>
  <c r="I41" i="25"/>
  <c r="H41" i="25"/>
  <c r="G41" i="25"/>
  <c r="F41" i="25"/>
  <c r="P40" i="25"/>
  <c r="A40" i="25"/>
  <c r="P39" i="25"/>
  <c r="A39" i="25"/>
  <c r="P38" i="25"/>
  <c r="A38" i="25"/>
  <c r="P37" i="25"/>
  <c r="A37" i="25"/>
  <c r="P35" i="25"/>
  <c r="A35" i="25"/>
  <c r="P34" i="25"/>
  <c r="A34" i="25"/>
  <c r="P33" i="25"/>
  <c r="A33" i="25"/>
  <c r="O32" i="25"/>
  <c r="N32" i="25"/>
  <c r="M32" i="25"/>
  <c r="L32" i="25"/>
  <c r="K32" i="25"/>
  <c r="J32" i="25"/>
  <c r="I32" i="25"/>
  <c r="H32" i="25"/>
  <c r="G32" i="25"/>
  <c r="F32" i="25"/>
  <c r="P31" i="25"/>
  <c r="P30" i="25"/>
  <c r="O28" i="25"/>
  <c r="N28" i="25"/>
  <c r="M28" i="25"/>
  <c r="L28" i="25"/>
  <c r="K28" i="25"/>
  <c r="J28" i="25"/>
  <c r="I28" i="25"/>
  <c r="H28" i="25"/>
  <c r="G28" i="25"/>
  <c r="F28" i="25"/>
  <c r="P27" i="25"/>
  <c r="P26" i="25"/>
  <c r="P25" i="25"/>
  <c r="P24" i="25"/>
  <c r="P23" i="25"/>
  <c r="P22" i="25"/>
  <c r="P21" i="25"/>
  <c r="P20" i="25"/>
  <c r="P19" i="25"/>
  <c r="P18" i="25"/>
  <c r="P17" i="25"/>
  <c r="P16" i="25"/>
  <c r="P15" i="25"/>
  <c r="V14" i="25"/>
  <c r="P14" i="25"/>
  <c r="V13" i="25"/>
  <c r="P13" i="25"/>
  <c r="P12" i="25"/>
  <c r="H5" i="25"/>
  <c r="D5" i="25"/>
  <c r="P54" i="24"/>
  <c r="P53" i="24"/>
  <c r="O51" i="24"/>
  <c r="N51" i="24"/>
  <c r="M51" i="24"/>
  <c r="L51" i="24"/>
  <c r="K51" i="24"/>
  <c r="J51" i="24"/>
  <c r="I51" i="24"/>
  <c r="H51" i="24"/>
  <c r="G51" i="24"/>
  <c r="F51" i="24"/>
  <c r="P50" i="24"/>
  <c r="A50" i="24"/>
  <c r="P49" i="24"/>
  <c r="A49" i="24"/>
  <c r="A47" i="24"/>
  <c r="P45" i="24"/>
  <c r="A45" i="24"/>
  <c r="P44" i="24"/>
  <c r="A44" i="24"/>
  <c r="P43" i="24"/>
  <c r="A43" i="24"/>
  <c r="P42" i="24"/>
  <c r="A42" i="24"/>
  <c r="P41" i="24"/>
  <c r="A41" i="24"/>
  <c r="O40" i="24"/>
  <c r="N40" i="24"/>
  <c r="M40" i="24"/>
  <c r="M52" i="24" s="1"/>
  <c r="L40" i="24"/>
  <c r="K40" i="24"/>
  <c r="J40" i="24"/>
  <c r="I40" i="24"/>
  <c r="I52" i="24" s="1"/>
  <c r="H40" i="24"/>
  <c r="G40" i="24"/>
  <c r="F40" i="24"/>
  <c r="P39" i="24"/>
  <c r="A39" i="24"/>
  <c r="P38" i="24"/>
  <c r="A38" i="24"/>
  <c r="P37" i="24"/>
  <c r="A37" i="24"/>
  <c r="P36" i="24"/>
  <c r="A36" i="24"/>
  <c r="P35" i="24"/>
  <c r="A35" i="24"/>
  <c r="P34" i="24"/>
  <c r="A34" i="24"/>
  <c r="P33" i="24"/>
  <c r="A33" i="24"/>
  <c r="O32" i="24"/>
  <c r="N32" i="24"/>
  <c r="M32" i="24"/>
  <c r="L32" i="24"/>
  <c r="K32" i="24"/>
  <c r="J32" i="24"/>
  <c r="I32" i="24"/>
  <c r="H32" i="24"/>
  <c r="G32" i="24"/>
  <c r="F32" i="24"/>
  <c r="P31" i="24"/>
  <c r="P30" i="24"/>
  <c r="O28" i="24"/>
  <c r="N28" i="24"/>
  <c r="M28" i="24"/>
  <c r="L28" i="24"/>
  <c r="K28" i="24"/>
  <c r="J28" i="24"/>
  <c r="I28" i="24"/>
  <c r="H28" i="24"/>
  <c r="G28" i="24"/>
  <c r="F28" i="24"/>
  <c r="P27" i="24"/>
  <c r="P26" i="24"/>
  <c r="P25" i="24"/>
  <c r="P24" i="24"/>
  <c r="E24" i="24"/>
  <c r="P23" i="24"/>
  <c r="E23" i="24"/>
  <c r="P22" i="24"/>
  <c r="E22" i="24"/>
  <c r="P21" i="24"/>
  <c r="E21" i="24"/>
  <c r="P20" i="24"/>
  <c r="E20" i="24"/>
  <c r="P19" i="24"/>
  <c r="E19" i="24"/>
  <c r="P18" i="24"/>
  <c r="P17" i="24"/>
  <c r="E17" i="24"/>
  <c r="P16" i="24"/>
  <c r="E16" i="24"/>
  <c r="P15" i="24"/>
  <c r="P14" i="24"/>
  <c r="P13" i="24"/>
  <c r="Q13" i="24" s="1"/>
  <c r="E13" i="24"/>
  <c r="P12" i="24"/>
  <c r="E12" i="24"/>
  <c r="H5" i="24"/>
  <c r="D5" i="24"/>
  <c r="M53" i="25" l="1"/>
  <c r="M55" i="24"/>
  <c r="I55" i="24"/>
  <c r="I50" i="25"/>
  <c r="I53" i="25" s="1"/>
  <c r="J50" i="25"/>
  <c r="J67" i="25"/>
  <c r="J53" i="25"/>
  <c r="N67" i="25"/>
  <c r="N53" i="25"/>
  <c r="Q19" i="25"/>
  <c r="H52" i="24"/>
  <c r="H69" i="24" s="1"/>
  <c r="L52" i="24"/>
  <c r="L69" i="24" s="1"/>
  <c r="G52" i="24"/>
  <c r="G55" i="24" s="1"/>
  <c r="K52" i="24"/>
  <c r="K55" i="24" s="1"/>
  <c r="O52" i="24"/>
  <c r="O55" i="24" s="1"/>
  <c r="G50" i="25"/>
  <c r="G53" i="25" s="1"/>
  <c r="O50" i="25"/>
  <c r="O67" i="25" s="1"/>
  <c r="H50" i="25"/>
  <c r="H67" i="25" s="1"/>
  <c r="L50" i="25"/>
  <c r="L67" i="25" s="1"/>
  <c r="M69" i="24"/>
  <c r="K50" i="25"/>
  <c r="K67" i="25" s="1"/>
  <c r="K69" i="24"/>
  <c r="O69" i="24"/>
  <c r="Q13" i="25"/>
  <c r="I67" i="25"/>
  <c r="M67" i="25"/>
  <c r="G67" i="25"/>
  <c r="Q19" i="24"/>
  <c r="P28" i="24"/>
  <c r="P32" i="24"/>
  <c r="J52" i="24"/>
  <c r="J69" i="24" s="1"/>
  <c r="N52" i="24"/>
  <c r="N55" i="24" s="1"/>
  <c r="P32" i="25"/>
  <c r="P41" i="25"/>
  <c r="I69" i="24"/>
  <c r="P40" i="24"/>
  <c r="G69" i="24"/>
  <c r="F52" i="24"/>
  <c r="F55" i="24" s="1"/>
  <c r="F50" i="25"/>
  <c r="P49" i="25"/>
  <c r="P28" i="25"/>
  <c r="N69" i="24"/>
  <c r="P51" i="24"/>
  <c r="P50" i="25" l="1"/>
  <c r="J55" i="24"/>
  <c r="P55" i="24" s="1"/>
  <c r="L55" i="24"/>
  <c r="H55" i="24"/>
  <c r="F53" i="25"/>
  <c r="O53" i="25"/>
  <c r="L53" i="25"/>
  <c r="K53" i="25"/>
  <c r="H53" i="25"/>
  <c r="P52" i="24"/>
  <c r="P53" i="25" l="1"/>
  <c r="F69" i="24"/>
  <c r="P69" i="24" s="1"/>
  <c r="F67" i="25"/>
  <c r="P67" i="25" s="1"/>
  <c r="P55" i="23" l="1"/>
  <c r="P54" i="23"/>
  <c r="O52" i="23"/>
  <c r="N52" i="23"/>
  <c r="M52" i="23"/>
  <c r="L52" i="23"/>
  <c r="K52" i="23"/>
  <c r="J52" i="23"/>
  <c r="I52" i="23"/>
  <c r="H52" i="23"/>
  <c r="G52" i="23"/>
  <c r="F52" i="23"/>
  <c r="P51" i="23"/>
  <c r="A51" i="23"/>
  <c r="P50" i="23"/>
  <c r="A50" i="23"/>
  <c r="P49" i="23"/>
  <c r="R49" i="23" s="1"/>
  <c r="A49" i="23"/>
  <c r="T48" i="23"/>
  <c r="P48" i="23"/>
  <c r="R48" i="23" s="1"/>
  <c r="A48" i="23"/>
  <c r="A47" i="23"/>
  <c r="P45" i="23"/>
  <c r="R45" i="23" s="1"/>
  <c r="A45" i="23"/>
  <c r="O44" i="23"/>
  <c r="N44" i="23"/>
  <c r="M44" i="23"/>
  <c r="L44" i="23"/>
  <c r="K44" i="23"/>
  <c r="J44" i="23"/>
  <c r="I44" i="23"/>
  <c r="H44" i="23"/>
  <c r="G44" i="23"/>
  <c r="F44" i="23"/>
  <c r="P43" i="23"/>
  <c r="R43" i="23" s="1"/>
  <c r="A43" i="23"/>
  <c r="P42" i="23"/>
  <c r="R42" i="23" s="1"/>
  <c r="A42" i="23"/>
  <c r="P41" i="23"/>
  <c r="R41" i="23" s="1"/>
  <c r="A41" i="23"/>
  <c r="P39" i="23"/>
  <c r="R39" i="23" s="1"/>
  <c r="A39" i="23"/>
  <c r="P38" i="23"/>
  <c r="R38" i="23" s="1"/>
  <c r="A38" i="23"/>
  <c r="P37" i="23"/>
  <c r="R37" i="23" s="1"/>
  <c r="A37" i="23"/>
  <c r="P36" i="23"/>
  <c r="R36" i="23" s="1"/>
  <c r="A36" i="23"/>
  <c r="P35" i="23"/>
  <c r="R35" i="23" s="1"/>
  <c r="A35" i="23"/>
  <c r="P34" i="23"/>
  <c r="R34" i="23" s="1"/>
  <c r="A34" i="23"/>
  <c r="P33" i="23"/>
  <c r="R33" i="23" s="1"/>
  <c r="A33" i="23"/>
  <c r="O32" i="23"/>
  <c r="N32" i="23"/>
  <c r="M32" i="23"/>
  <c r="L32" i="23"/>
  <c r="K32" i="23"/>
  <c r="J32" i="23"/>
  <c r="I32" i="23"/>
  <c r="H32" i="23"/>
  <c r="G32" i="23"/>
  <c r="F32" i="23"/>
  <c r="P31" i="23"/>
  <c r="P30" i="23"/>
  <c r="O28" i="23"/>
  <c r="N28" i="23"/>
  <c r="M28" i="23"/>
  <c r="L28" i="23"/>
  <c r="K28" i="23"/>
  <c r="J28" i="23"/>
  <c r="I28" i="23"/>
  <c r="H28" i="23"/>
  <c r="G28" i="23"/>
  <c r="F28" i="23"/>
  <c r="P27" i="23"/>
  <c r="P26" i="23"/>
  <c r="P25" i="23"/>
  <c r="P24" i="23"/>
  <c r="E24" i="23"/>
  <c r="P23" i="23"/>
  <c r="E23" i="23"/>
  <c r="P22" i="23"/>
  <c r="E22" i="23"/>
  <c r="P21" i="23"/>
  <c r="E21" i="23"/>
  <c r="P20" i="23"/>
  <c r="E20" i="23"/>
  <c r="P19" i="23"/>
  <c r="E19" i="23"/>
  <c r="P18" i="23"/>
  <c r="P17" i="23"/>
  <c r="E17" i="23"/>
  <c r="P16" i="23"/>
  <c r="E16" i="23"/>
  <c r="P15" i="23"/>
  <c r="P14" i="23"/>
  <c r="P13" i="23"/>
  <c r="E13" i="23"/>
  <c r="P12" i="23"/>
  <c r="E12" i="23"/>
  <c r="H5" i="23"/>
  <c r="D5" i="23"/>
  <c r="Q13" i="23" l="1"/>
  <c r="I53" i="23"/>
  <c r="I56" i="23" s="1"/>
  <c r="M53" i="23"/>
  <c r="M56" i="23" s="1"/>
  <c r="P44" i="23"/>
  <c r="V13" i="23"/>
  <c r="S48" i="23"/>
  <c r="N70" i="23"/>
  <c r="P32" i="23"/>
  <c r="G53" i="23"/>
  <c r="G70" i="23" s="1"/>
  <c r="K53" i="23"/>
  <c r="K70" i="23" s="1"/>
  <c r="O53" i="23"/>
  <c r="O70" i="23" s="1"/>
  <c r="F53" i="23"/>
  <c r="F56" i="23" s="1"/>
  <c r="J53" i="23"/>
  <c r="J70" i="23" s="1"/>
  <c r="N53" i="23"/>
  <c r="N56" i="23" s="1"/>
  <c r="Q19" i="23"/>
  <c r="I70" i="23"/>
  <c r="M70" i="23"/>
  <c r="H53" i="23"/>
  <c r="H70" i="23" s="1"/>
  <c r="L53" i="23"/>
  <c r="L70" i="23" s="1"/>
  <c r="V14" i="23"/>
  <c r="S37" i="23"/>
  <c r="T38" i="23"/>
  <c r="P52" i="23"/>
  <c r="P28" i="23"/>
  <c r="O56" i="23" l="1"/>
  <c r="K56" i="23"/>
  <c r="L56" i="23"/>
  <c r="G56" i="23"/>
  <c r="J56" i="23"/>
  <c r="H56" i="23"/>
  <c r="P53" i="23"/>
  <c r="P56" i="23" l="1"/>
  <c r="P55" i="22"/>
  <c r="P47" i="22"/>
  <c r="P46" i="22"/>
  <c r="P45" i="22"/>
  <c r="P44" i="22"/>
  <c r="P43" i="22"/>
  <c r="O42" i="22"/>
  <c r="N42" i="22"/>
  <c r="M42" i="22"/>
  <c r="L42" i="22"/>
  <c r="K42" i="22"/>
  <c r="J42" i="22"/>
  <c r="I42" i="22"/>
  <c r="H42" i="22"/>
  <c r="G42" i="22"/>
  <c r="F42" i="22"/>
  <c r="P41" i="22"/>
  <c r="P40" i="22"/>
  <c r="P39" i="22"/>
  <c r="P38" i="22"/>
  <c r="P37" i="22"/>
  <c r="P36" i="22"/>
  <c r="P35" i="22"/>
  <c r="P34" i="22"/>
  <c r="P33" i="22"/>
  <c r="P32" i="22"/>
  <c r="P31" i="22"/>
  <c r="P30" i="22"/>
  <c r="O28" i="22"/>
  <c r="N28" i="22"/>
  <c r="M28" i="22"/>
  <c r="L28" i="22"/>
  <c r="K28" i="22"/>
  <c r="J28" i="22"/>
  <c r="I28" i="22"/>
  <c r="H28" i="22"/>
  <c r="G28" i="22"/>
  <c r="F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H5" i="22"/>
  <c r="D5" i="22"/>
  <c r="Q13" i="22" l="1"/>
  <c r="Q19" i="22"/>
  <c r="L54" i="22"/>
  <c r="I54" i="22"/>
  <c r="I57" i="22" s="1"/>
  <c r="M54" i="22"/>
  <c r="M57" i="22" s="1"/>
  <c r="H54" i="22"/>
  <c r="I71" i="22"/>
  <c r="P42" i="22"/>
  <c r="F54" i="22"/>
  <c r="F57" i="22" s="1"/>
  <c r="J54" i="22"/>
  <c r="N54" i="22"/>
  <c r="G54" i="22"/>
  <c r="K54" i="22"/>
  <c r="O54" i="22"/>
  <c r="P28" i="22"/>
  <c r="W38" i="22"/>
  <c r="M71" i="22"/>
  <c r="F70" i="23"/>
  <c r="P70" i="23" s="1"/>
  <c r="W37" i="22"/>
  <c r="P53" i="22"/>
  <c r="P61" i="20"/>
  <c r="P60" i="20"/>
  <c r="O58" i="20"/>
  <c r="N58" i="20"/>
  <c r="M58" i="20"/>
  <c r="L58" i="20"/>
  <c r="K58" i="20"/>
  <c r="J58" i="20"/>
  <c r="I58" i="20"/>
  <c r="H58" i="20"/>
  <c r="G58" i="20"/>
  <c r="F58" i="20"/>
  <c r="P57" i="20"/>
  <c r="A57" i="20"/>
  <c r="P56" i="20"/>
  <c r="A56" i="20"/>
  <c r="P55" i="20"/>
  <c r="R55" i="20" s="1"/>
  <c r="A55" i="20"/>
  <c r="T54" i="20"/>
  <c r="P54" i="20"/>
  <c r="R54" i="20" s="1"/>
  <c r="A54" i="20"/>
  <c r="R53" i="20"/>
  <c r="A53" i="20"/>
  <c r="P51" i="20"/>
  <c r="R51" i="20" s="1"/>
  <c r="A51" i="20"/>
  <c r="O50" i="20"/>
  <c r="N50" i="20"/>
  <c r="M50" i="20"/>
  <c r="M59" i="20" s="1"/>
  <c r="L50" i="20"/>
  <c r="K50" i="20"/>
  <c r="J50" i="20"/>
  <c r="I50" i="20"/>
  <c r="H50" i="20"/>
  <c r="G50" i="20"/>
  <c r="F50" i="20"/>
  <c r="P49" i="20"/>
  <c r="R49" i="20" s="1"/>
  <c r="A49" i="20"/>
  <c r="P48" i="20"/>
  <c r="R48" i="20" s="1"/>
  <c r="P47" i="20"/>
  <c r="R47" i="20" s="1"/>
  <c r="P46" i="20"/>
  <c r="R46" i="20" s="1"/>
  <c r="P45" i="20"/>
  <c r="R45" i="20" s="1"/>
  <c r="P44" i="20"/>
  <c r="R44" i="20" s="1"/>
  <c r="P43" i="20"/>
  <c r="R43" i="20" s="1"/>
  <c r="P42" i="20"/>
  <c r="R42" i="20" s="1"/>
  <c r="P41" i="20"/>
  <c r="R41" i="20" s="1"/>
  <c r="P40" i="20"/>
  <c r="R40" i="20" s="1"/>
  <c r="A40" i="20"/>
  <c r="P39" i="20"/>
  <c r="R39" i="20" s="1"/>
  <c r="A39" i="20"/>
  <c r="P38" i="20"/>
  <c r="R38" i="20" s="1"/>
  <c r="A38" i="20"/>
  <c r="P37" i="20"/>
  <c r="R37" i="20" s="1"/>
  <c r="A37" i="20"/>
  <c r="P36" i="20"/>
  <c r="R36" i="20" s="1"/>
  <c r="A36" i="20"/>
  <c r="P35" i="20"/>
  <c r="R35" i="20" s="1"/>
  <c r="A35" i="20"/>
  <c r="P34" i="20"/>
  <c r="R34" i="20" s="1"/>
  <c r="A34" i="20"/>
  <c r="P33" i="20"/>
  <c r="R33" i="20" s="1"/>
  <c r="A33" i="20"/>
  <c r="O32" i="20"/>
  <c r="N32" i="20"/>
  <c r="M32" i="20"/>
  <c r="L32" i="20"/>
  <c r="K32" i="20"/>
  <c r="J32" i="20"/>
  <c r="I32" i="20"/>
  <c r="H32" i="20"/>
  <c r="G32" i="20"/>
  <c r="F32" i="20"/>
  <c r="P31" i="20"/>
  <c r="P30" i="20"/>
  <c r="O28" i="20"/>
  <c r="N28" i="20"/>
  <c r="M28" i="20"/>
  <c r="L28" i="20"/>
  <c r="K28" i="20"/>
  <c r="J28" i="20"/>
  <c r="I28" i="20"/>
  <c r="H28" i="20"/>
  <c r="G28" i="20"/>
  <c r="F28" i="20"/>
  <c r="P27" i="20"/>
  <c r="P26" i="20"/>
  <c r="P25" i="20"/>
  <c r="P24" i="20"/>
  <c r="E24" i="20"/>
  <c r="P23" i="20"/>
  <c r="E23" i="20"/>
  <c r="P22" i="20"/>
  <c r="E22" i="20"/>
  <c r="P21" i="20"/>
  <c r="E21" i="20"/>
  <c r="P20" i="20"/>
  <c r="E20" i="20"/>
  <c r="P19" i="20"/>
  <c r="E19" i="20"/>
  <c r="P18" i="20"/>
  <c r="P17" i="20"/>
  <c r="E17" i="20"/>
  <c r="P16" i="20"/>
  <c r="E16" i="20"/>
  <c r="P15" i="20"/>
  <c r="P14" i="20"/>
  <c r="P13" i="20"/>
  <c r="E13" i="20"/>
  <c r="P12" i="20"/>
  <c r="E12" i="20"/>
  <c r="H5" i="20"/>
  <c r="D5" i="20"/>
  <c r="I59" i="20" l="1"/>
  <c r="J59" i="20"/>
  <c r="Q19" i="20"/>
  <c r="I76" i="20"/>
  <c r="I62" i="20"/>
  <c r="M76" i="20"/>
  <c r="M62" i="20"/>
  <c r="J62" i="20"/>
  <c r="G71" i="22"/>
  <c r="G57" i="22"/>
  <c r="N71" i="22"/>
  <c r="N57" i="22"/>
  <c r="L71" i="22"/>
  <c r="L57" i="22"/>
  <c r="O71" i="22"/>
  <c r="O57" i="22"/>
  <c r="J71" i="22"/>
  <c r="J57" i="22"/>
  <c r="H71" i="22"/>
  <c r="H57" i="22"/>
  <c r="K71" i="22"/>
  <c r="K57" i="22"/>
  <c r="P32" i="20"/>
  <c r="P50" i="20"/>
  <c r="P28" i="20"/>
  <c r="J76" i="20"/>
  <c r="H59" i="20"/>
  <c r="H76" i="20" s="1"/>
  <c r="L59" i="20"/>
  <c r="L76" i="20" s="1"/>
  <c r="P54" i="22"/>
  <c r="S57" i="22" s="1"/>
  <c r="Q13" i="20"/>
  <c r="V14" i="20"/>
  <c r="N59" i="20"/>
  <c r="N76" i="20" s="1"/>
  <c r="G59" i="20"/>
  <c r="G62" i="20" s="1"/>
  <c r="K59" i="20"/>
  <c r="K62" i="20" s="1"/>
  <c r="O59" i="20"/>
  <c r="O76" i="20" s="1"/>
  <c r="S54" i="20"/>
  <c r="S37" i="20"/>
  <c r="V13" i="20"/>
  <c r="G76" i="20"/>
  <c r="K76" i="20"/>
  <c r="F59" i="20"/>
  <c r="F62" i="20" s="1"/>
  <c r="P58" i="20"/>
  <c r="P57" i="22" l="1"/>
  <c r="H62" i="20"/>
  <c r="N62" i="20"/>
  <c r="L62" i="20"/>
  <c r="O62" i="20"/>
  <c r="P59" i="20"/>
  <c r="F71" i="22"/>
  <c r="P71" i="22" s="1"/>
  <c r="P62" i="20" l="1"/>
  <c r="F76" i="20"/>
  <c r="P76" i="20" s="1"/>
  <c r="V13" i="5" l="1"/>
  <c r="V14" i="5"/>
  <c r="E12" i="5" l="1"/>
  <c r="E12" i="4"/>
  <c r="I39" i="19" l="1"/>
  <c r="I41" i="15"/>
  <c r="I34" i="19" l="1"/>
  <c r="I27" i="19"/>
  <c r="I28" i="19"/>
  <c r="I30" i="19"/>
  <c r="I31" i="19"/>
  <c r="I32" i="19"/>
  <c r="I26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11" i="19"/>
  <c r="F22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8" i="15"/>
  <c r="G31" i="15"/>
  <c r="H31" i="15"/>
  <c r="A34" i="19" l="1"/>
  <c r="A27" i="19"/>
  <c r="A28" i="19"/>
  <c r="A30" i="19"/>
  <c r="A31" i="19"/>
  <c r="A32" i="19"/>
  <c r="A26" i="19"/>
  <c r="I37" i="19"/>
  <c r="H35" i="19"/>
  <c r="G35" i="19"/>
  <c r="F35" i="19"/>
  <c r="J34" i="19"/>
  <c r="H33" i="19"/>
  <c r="G33" i="19"/>
  <c r="F33" i="19"/>
  <c r="H25" i="19"/>
  <c r="G25" i="19"/>
  <c r="F25" i="19"/>
  <c r="A42" i="5"/>
  <c r="A43" i="5"/>
  <c r="A44" i="5"/>
  <c r="A46" i="5"/>
  <c r="A48" i="5"/>
  <c r="A49" i="5"/>
  <c r="A41" i="5"/>
  <c r="A34" i="5"/>
  <c r="A35" i="5"/>
  <c r="A36" i="5"/>
  <c r="A37" i="5"/>
  <c r="A39" i="5"/>
  <c r="A33" i="5"/>
  <c r="A44" i="4"/>
  <c r="A45" i="4"/>
  <c r="A46" i="4"/>
  <c r="A48" i="4"/>
  <c r="A50" i="4"/>
  <c r="A51" i="4"/>
  <c r="A43" i="4"/>
  <c r="A34" i="4"/>
  <c r="A35" i="4"/>
  <c r="A36" i="4"/>
  <c r="A37" i="4"/>
  <c r="A38" i="4"/>
  <c r="A39" i="4"/>
  <c r="A40" i="4"/>
  <c r="A41" i="4"/>
  <c r="A33" i="4"/>
  <c r="A45" i="3"/>
  <c r="A46" i="3"/>
  <c r="A47" i="3"/>
  <c r="A48" i="3"/>
  <c r="A50" i="3"/>
  <c r="A52" i="3"/>
  <c r="A53" i="3"/>
  <c r="A44" i="3"/>
  <c r="A34" i="3"/>
  <c r="A35" i="3"/>
  <c r="A36" i="3"/>
  <c r="A37" i="3"/>
  <c r="A38" i="3"/>
  <c r="A39" i="3"/>
  <c r="A40" i="3"/>
  <c r="A41" i="3"/>
  <c r="A42" i="3"/>
  <c r="A33" i="3"/>
  <c r="I33" i="19" l="1"/>
  <c r="I35" i="19"/>
  <c r="G36" i="19"/>
  <c r="G38" i="19" s="1"/>
  <c r="G45" i="19" s="1"/>
  <c r="J26" i="19"/>
  <c r="K26" i="19" s="1"/>
  <c r="L34" i="19" s="1"/>
  <c r="F36" i="19"/>
  <c r="F38" i="19" s="1"/>
  <c r="H36" i="19"/>
  <c r="H38" i="19" s="1"/>
  <c r="H45" i="19" s="1"/>
  <c r="I25" i="19"/>
  <c r="M35" i="16"/>
  <c r="L35" i="16"/>
  <c r="K33" i="16"/>
  <c r="J33" i="16"/>
  <c r="I33" i="16"/>
  <c r="H33" i="16"/>
  <c r="G33" i="16"/>
  <c r="F33" i="16"/>
  <c r="L32" i="16"/>
  <c r="M32" i="16" s="1"/>
  <c r="K31" i="16"/>
  <c r="J31" i="16"/>
  <c r="I31" i="16"/>
  <c r="H31" i="16"/>
  <c r="G31" i="16"/>
  <c r="F31" i="16"/>
  <c r="L29" i="16"/>
  <c r="M29" i="16" s="1"/>
  <c r="L27" i="16"/>
  <c r="M27" i="16" s="1"/>
  <c r="L25" i="16"/>
  <c r="M25" i="16" s="1"/>
  <c r="L24" i="16"/>
  <c r="M24" i="16" s="1"/>
  <c r="L23" i="16"/>
  <c r="M23" i="16" s="1"/>
  <c r="L22" i="16"/>
  <c r="M22" i="16" s="1"/>
  <c r="Q21" i="16"/>
  <c r="K21" i="16"/>
  <c r="J21" i="16"/>
  <c r="I21" i="16"/>
  <c r="H21" i="16"/>
  <c r="G21" i="16"/>
  <c r="F21" i="16"/>
  <c r="L20" i="16"/>
  <c r="M20" i="16" s="1"/>
  <c r="L19" i="16"/>
  <c r="M19" i="16" s="1"/>
  <c r="L18" i="16"/>
  <c r="M18" i="16" s="1"/>
  <c r="L17" i="16"/>
  <c r="M17" i="16" s="1"/>
  <c r="L16" i="16"/>
  <c r="M16" i="16" s="1"/>
  <c r="L15" i="16"/>
  <c r="M15" i="16" s="1"/>
  <c r="L14" i="16"/>
  <c r="M14" i="16" s="1"/>
  <c r="L13" i="16"/>
  <c r="M13" i="16" s="1"/>
  <c r="L12" i="16"/>
  <c r="M12" i="16" s="1"/>
  <c r="V11" i="16"/>
  <c r="L11" i="16"/>
  <c r="M11" i="16" s="1"/>
  <c r="V10" i="16"/>
  <c r="L10" i="16"/>
  <c r="M10" i="16" s="1"/>
  <c r="L9" i="16"/>
  <c r="M9" i="16" s="1"/>
  <c r="L8" i="16"/>
  <c r="M8" i="16" s="1"/>
  <c r="L7" i="16"/>
  <c r="I39" i="15"/>
  <c r="H37" i="15"/>
  <c r="H38" i="15" s="1"/>
  <c r="G37" i="15"/>
  <c r="G38" i="15" s="1"/>
  <c r="F37" i="15"/>
  <c r="I37" i="15" s="1"/>
  <c r="I31" i="15"/>
  <c r="H22" i="15"/>
  <c r="G22" i="15"/>
  <c r="M36" i="12"/>
  <c r="L36" i="12"/>
  <c r="K34" i="12"/>
  <c r="J34" i="12"/>
  <c r="I34" i="12"/>
  <c r="H34" i="12"/>
  <c r="G34" i="12"/>
  <c r="F34" i="12"/>
  <c r="L33" i="12"/>
  <c r="M33" i="12" s="1"/>
  <c r="V11" i="12" s="1"/>
  <c r="L32" i="12"/>
  <c r="M32" i="12" s="1"/>
  <c r="L31" i="12"/>
  <c r="M31" i="12" s="1"/>
  <c r="K30" i="12"/>
  <c r="J30" i="12"/>
  <c r="I30" i="12"/>
  <c r="H30" i="12"/>
  <c r="G30" i="12"/>
  <c r="F30" i="12"/>
  <c r="L29" i="12"/>
  <c r="M29" i="12" s="1"/>
  <c r="L28" i="12"/>
  <c r="M28" i="12" s="1"/>
  <c r="V10" i="12" s="1"/>
  <c r="L27" i="12"/>
  <c r="M27" i="12" s="1"/>
  <c r="L26" i="12"/>
  <c r="M26" i="12" s="1"/>
  <c r="L25" i="12"/>
  <c r="M25" i="12" s="1"/>
  <c r="L24" i="12"/>
  <c r="M24" i="12" s="1"/>
  <c r="L23" i="12"/>
  <c r="M23" i="12" s="1"/>
  <c r="L22" i="12"/>
  <c r="M22" i="12" s="1"/>
  <c r="Q21" i="12"/>
  <c r="K21" i="12"/>
  <c r="J21" i="12"/>
  <c r="I21" i="12"/>
  <c r="H21" i="12"/>
  <c r="G21" i="12"/>
  <c r="F21" i="12"/>
  <c r="L20" i="12"/>
  <c r="M20" i="12" s="1"/>
  <c r="L19" i="12"/>
  <c r="M19" i="12" s="1"/>
  <c r="L18" i="12"/>
  <c r="M18" i="12" s="1"/>
  <c r="L17" i="12"/>
  <c r="M17" i="12" s="1"/>
  <c r="L16" i="12"/>
  <c r="M16" i="12" s="1"/>
  <c r="L15" i="12"/>
  <c r="M15" i="12" s="1"/>
  <c r="L14" i="12"/>
  <c r="M14" i="12" s="1"/>
  <c r="L13" i="12"/>
  <c r="M13" i="12" s="1"/>
  <c r="L12" i="12"/>
  <c r="M12" i="12" s="1"/>
  <c r="L11" i="12"/>
  <c r="M11" i="12" s="1"/>
  <c r="L10" i="12"/>
  <c r="M10" i="12" s="1"/>
  <c r="L9" i="12"/>
  <c r="M9" i="12" s="1"/>
  <c r="L8" i="12"/>
  <c r="M8" i="12" s="1"/>
  <c r="L7" i="12"/>
  <c r="M37" i="11"/>
  <c r="L37" i="11"/>
  <c r="K35" i="11"/>
  <c r="J35" i="11"/>
  <c r="I35" i="11"/>
  <c r="H35" i="11"/>
  <c r="G35" i="11"/>
  <c r="F35" i="11"/>
  <c r="L33" i="11"/>
  <c r="M33" i="11" s="1"/>
  <c r="L32" i="11"/>
  <c r="M32" i="11" s="1"/>
  <c r="L31" i="11"/>
  <c r="M31" i="11" s="1"/>
  <c r="K30" i="11"/>
  <c r="J30" i="11"/>
  <c r="I30" i="11"/>
  <c r="H30" i="11"/>
  <c r="G30" i="11"/>
  <c r="F30" i="11"/>
  <c r="L29" i="11"/>
  <c r="M29" i="11" s="1"/>
  <c r="L28" i="11"/>
  <c r="M28" i="11" s="1"/>
  <c r="L27" i="11"/>
  <c r="M27" i="11" s="1"/>
  <c r="L25" i="11"/>
  <c r="M25" i="11" s="1"/>
  <c r="L24" i="11"/>
  <c r="M24" i="11" s="1"/>
  <c r="L23" i="11"/>
  <c r="M23" i="11" s="1"/>
  <c r="L22" i="11"/>
  <c r="M22" i="11" s="1"/>
  <c r="Q21" i="11"/>
  <c r="K21" i="11"/>
  <c r="J21" i="11"/>
  <c r="I21" i="11"/>
  <c r="H21" i="11"/>
  <c r="G21" i="11"/>
  <c r="F21" i="11"/>
  <c r="L20" i="11"/>
  <c r="M20" i="11" s="1"/>
  <c r="L19" i="11"/>
  <c r="M19" i="11" s="1"/>
  <c r="L18" i="11"/>
  <c r="M18" i="11" s="1"/>
  <c r="L17" i="11"/>
  <c r="M17" i="11" s="1"/>
  <c r="L16" i="11"/>
  <c r="M16" i="11" s="1"/>
  <c r="L15" i="11"/>
  <c r="M15" i="11" s="1"/>
  <c r="L14" i="11"/>
  <c r="M14" i="11" s="1"/>
  <c r="L13" i="11"/>
  <c r="M13" i="11" s="1"/>
  <c r="L12" i="11"/>
  <c r="M12" i="11" s="1"/>
  <c r="V11" i="11"/>
  <c r="L11" i="11"/>
  <c r="M11" i="11" s="1"/>
  <c r="V10" i="11"/>
  <c r="L10" i="11"/>
  <c r="M10" i="11" s="1"/>
  <c r="L9" i="11"/>
  <c r="M9" i="11" s="1"/>
  <c r="L8" i="11"/>
  <c r="M8" i="11" s="1"/>
  <c r="L7" i="11"/>
  <c r="M7" i="11" s="1"/>
  <c r="P53" i="5"/>
  <c r="P52" i="5"/>
  <c r="O50" i="5"/>
  <c r="N50" i="5"/>
  <c r="M50" i="5"/>
  <c r="L50" i="5"/>
  <c r="K50" i="5"/>
  <c r="J50" i="5"/>
  <c r="I50" i="5"/>
  <c r="H50" i="5"/>
  <c r="G50" i="5"/>
  <c r="F50" i="5"/>
  <c r="P49" i="5"/>
  <c r="P48" i="5"/>
  <c r="P44" i="5"/>
  <c r="P43" i="5"/>
  <c r="P42" i="5"/>
  <c r="P41" i="5"/>
  <c r="F40" i="5"/>
  <c r="P39" i="5"/>
  <c r="P37" i="5"/>
  <c r="P36" i="5"/>
  <c r="P35" i="5"/>
  <c r="P34" i="5"/>
  <c r="P33" i="5"/>
  <c r="O32" i="5"/>
  <c r="N32" i="5"/>
  <c r="M32" i="5"/>
  <c r="L32" i="5"/>
  <c r="K32" i="5"/>
  <c r="J32" i="5"/>
  <c r="I32" i="5"/>
  <c r="H32" i="5"/>
  <c r="G32" i="5"/>
  <c r="F32" i="5"/>
  <c r="P31" i="5"/>
  <c r="P30" i="5"/>
  <c r="F28" i="5"/>
  <c r="P27" i="5"/>
  <c r="P26" i="5"/>
  <c r="P25" i="5"/>
  <c r="P24" i="5"/>
  <c r="E24" i="5"/>
  <c r="P23" i="5"/>
  <c r="E23" i="5"/>
  <c r="P22" i="5"/>
  <c r="E22" i="5"/>
  <c r="P21" i="5"/>
  <c r="E21" i="5"/>
  <c r="P20" i="5"/>
  <c r="E20" i="5"/>
  <c r="P19" i="5"/>
  <c r="E19" i="5"/>
  <c r="P18" i="5"/>
  <c r="P17" i="5"/>
  <c r="E17" i="5"/>
  <c r="P16" i="5"/>
  <c r="E16" i="5"/>
  <c r="P15" i="5"/>
  <c r="P14" i="5"/>
  <c r="P13" i="5"/>
  <c r="E13" i="5"/>
  <c r="P12" i="5"/>
  <c r="H5" i="5"/>
  <c r="D5" i="5"/>
  <c r="P55" i="4"/>
  <c r="P54" i="4"/>
  <c r="O52" i="4"/>
  <c r="N52" i="4"/>
  <c r="M52" i="4"/>
  <c r="L52" i="4"/>
  <c r="K52" i="4"/>
  <c r="J52" i="4"/>
  <c r="I52" i="4"/>
  <c r="H52" i="4"/>
  <c r="G52" i="4"/>
  <c r="F52" i="4"/>
  <c r="P51" i="4"/>
  <c r="P50" i="4"/>
  <c r="P46" i="4"/>
  <c r="P43" i="4"/>
  <c r="O42" i="4"/>
  <c r="N42" i="4"/>
  <c r="N53" i="4" s="1"/>
  <c r="M42" i="4"/>
  <c r="L42" i="4"/>
  <c r="K42" i="4"/>
  <c r="J42" i="4"/>
  <c r="J53" i="4" s="1"/>
  <c r="I42" i="4"/>
  <c r="H42" i="4"/>
  <c r="G42" i="4"/>
  <c r="F42" i="4"/>
  <c r="P41" i="4"/>
  <c r="P40" i="4"/>
  <c r="P39" i="4"/>
  <c r="P38" i="4"/>
  <c r="P37" i="4"/>
  <c r="P36" i="4"/>
  <c r="P35" i="4"/>
  <c r="P34" i="4"/>
  <c r="P33" i="4"/>
  <c r="O32" i="4"/>
  <c r="N32" i="4"/>
  <c r="M32" i="4"/>
  <c r="L32" i="4"/>
  <c r="K32" i="4"/>
  <c r="J32" i="4"/>
  <c r="I32" i="4"/>
  <c r="H32" i="4"/>
  <c r="G32" i="4"/>
  <c r="F32" i="4"/>
  <c r="P31" i="4"/>
  <c r="P30" i="4"/>
  <c r="O28" i="4"/>
  <c r="N28" i="4"/>
  <c r="M28" i="4"/>
  <c r="L28" i="4"/>
  <c r="K28" i="4"/>
  <c r="J28" i="4"/>
  <c r="I28" i="4"/>
  <c r="H28" i="4"/>
  <c r="G28" i="4"/>
  <c r="F28" i="4"/>
  <c r="P27" i="4"/>
  <c r="P26" i="4"/>
  <c r="P25" i="4"/>
  <c r="P24" i="4"/>
  <c r="E24" i="4"/>
  <c r="P23" i="4"/>
  <c r="E23" i="4"/>
  <c r="P22" i="4"/>
  <c r="E22" i="4"/>
  <c r="P21" i="4"/>
  <c r="E21" i="4"/>
  <c r="P20" i="4"/>
  <c r="E20" i="4"/>
  <c r="P19" i="4"/>
  <c r="E19" i="4"/>
  <c r="P18" i="4"/>
  <c r="P17" i="4"/>
  <c r="E17" i="4"/>
  <c r="P16" i="4"/>
  <c r="E16" i="4"/>
  <c r="P15" i="4"/>
  <c r="V14" i="4"/>
  <c r="P14" i="4"/>
  <c r="P13" i="4"/>
  <c r="E13" i="4"/>
  <c r="P12" i="4"/>
  <c r="D5" i="4"/>
  <c r="P56" i="3"/>
  <c r="O72" i="3"/>
  <c r="N72" i="3"/>
  <c r="M72" i="3"/>
  <c r="L72" i="3"/>
  <c r="K72" i="3"/>
  <c r="J72" i="3"/>
  <c r="I72" i="3"/>
  <c r="H72" i="3"/>
  <c r="G72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12" i="3"/>
  <c r="P28" i="3" s="1"/>
  <c r="H5" i="3"/>
  <c r="D5" i="3"/>
  <c r="Q19" i="4" l="1"/>
  <c r="I34" i="16"/>
  <c r="G36" i="11"/>
  <c r="H35" i="12"/>
  <c r="J56" i="4"/>
  <c r="I53" i="4"/>
  <c r="I56" i="4" s="1"/>
  <c r="M53" i="4"/>
  <c r="M56" i="4" s="1"/>
  <c r="N56" i="4"/>
  <c r="Q13" i="4"/>
  <c r="J36" i="11"/>
  <c r="J38" i="11" s="1"/>
  <c r="J42" i="11" s="1"/>
  <c r="V13" i="4"/>
  <c r="L35" i="11"/>
  <c r="M35" i="11" s="1"/>
  <c r="G35" i="12"/>
  <c r="G37" i="12" s="1"/>
  <c r="G41" i="12" s="1"/>
  <c r="K35" i="12"/>
  <c r="K37" i="12" s="1"/>
  <c r="K41" i="12" s="1"/>
  <c r="K36" i="11"/>
  <c r="I36" i="11"/>
  <c r="N31" i="12"/>
  <c r="I38" i="19"/>
  <c r="I40" i="19" s="1"/>
  <c r="I36" i="19"/>
  <c r="G38" i="11"/>
  <c r="G42" i="11" s="1"/>
  <c r="V8" i="12"/>
  <c r="L34" i="12"/>
  <c r="M34" i="12" s="1"/>
  <c r="L33" i="16"/>
  <c r="M33" i="16" s="1"/>
  <c r="I70" i="4"/>
  <c r="M70" i="4"/>
  <c r="L51" i="5"/>
  <c r="M51" i="5"/>
  <c r="F51" i="5"/>
  <c r="F54" i="5" s="1"/>
  <c r="J51" i="5"/>
  <c r="P42" i="4"/>
  <c r="G53" i="4"/>
  <c r="G70" i="4" s="1"/>
  <c r="Q13" i="3"/>
  <c r="P40" i="5"/>
  <c r="H51" i="5"/>
  <c r="Q19" i="5"/>
  <c r="Q19" i="3"/>
  <c r="P32" i="4"/>
  <c r="P32" i="5"/>
  <c r="I38" i="11"/>
  <c r="I42" i="11" s="1"/>
  <c r="I35" i="12"/>
  <c r="I22" i="15"/>
  <c r="G40" i="15"/>
  <c r="G47" i="15" s="1"/>
  <c r="L21" i="16"/>
  <c r="M21" i="16" s="1"/>
  <c r="V8" i="16"/>
  <c r="K53" i="4"/>
  <c r="K70" i="4" s="1"/>
  <c r="P54" i="3"/>
  <c r="H53" i="4"/>
  <c r="H70" i="4" s="1"/>
  <c r="L53" i="4"/>
  <c r="L70" i="4" s="1"/>
  <c r="Q13" i="5"/>
  <c r="N51" i="5"/>
  <c r="N31" i="11"/>
  <c r="V9" i="12"/>
  <c r="F35" i="12"/>
  <c r="F37" i="12" s="1"/>
  <c r="F41" i="12" s="1"/>
  <c r="J35" i="12"/>
  <c r="M7" i="16"/>
  <c r="F34" i="16"/>
  <c r="F36" i="16" s="1"/>
  <c r="J34" i="16"/>
  <c r="J36" i="16" s="1"/>
  <c r="J40" i="16" s="1"/>
  <c r="G34" i="16"/>
  <c r="G36" i="16" s="1"/>
  <c r="G40" i="16" s="1"/>
  <c r="K34" i="16"/>
  <c r="K36" i="16" s="1"/>
  <c r="K40" i="16" s="1"/>
  <c r="O53" i="4"/>
  <c r="O56" i="4" s="1"/>
  <c r="I51" i="5"/>
  <c r="I36" i="16"/>
  <c r="I40" i="16" s="1"/>
  <c r="N22" i="16"/>
  <c r="H34" i="16"/>
  <c r="H36" i="16" s="1"/>
  <c r="H40" i="16" s="1"/>
  <c r="F45" i="19"/>
  <c r="O70" i="4"/>
  <c r="J70" i="4"/>
  <c r="N70" i="4"/>
  <c r="F55" i="3"/>
  <c r="F58" i="3" s="1"/>
  <c r="P58" i="3" s="1"/>
  <c r="P28" i="4"/>
  <c r="P52" i="4"/>
  <c r="R54" i="4" s="1"/>
  <c r="F53" i="4"/>
  <c r="F56" i="4" s="1"/>
  <c r="G51" i="5"/>
  <c r="G54" i="5" s="1"/>
  <c r="K51" i="5"/>
  <c r="O51" i="5"/>
  <c r="P28" i="5"/>
  <c r="P50" i="5"/>
  <c r="K38" i="11"/>
  <c r="K42" i="11" s="1"/>
  <c r="V8" i="11"/>
  <c r="N22" i="11"/>
  <c r="O22" i="11" s="1"/>
  <c r="L21" i="11"/>
  <c r="M21" i="11" s="1"/>
  <c r="H36" i="11"/>
  <c r="H38" i="11" s="1"/>
  <c r="H42" i="11" s="1"/>
  <c r="L21" i="12"/>
  <c r="M21" i="12" s="1"/>
  <c r="L30" i="12"/>
  <c r="M30" i="12" s="1"/>
  <c r="V9" i="11"/>
  <c r="F36" i="11"/>
  <c r="L30" i="11"/>
  <c r="M30" i="11" s="1"/>
  <c r="M7" i="12"/>
  <c r="H37" i="12"/>
  <c r="H41" i="12" s="1"/>
  <c r="H40" i="15"/>
  <c r="H47" i="15" s="1"/>
  <c r="I37" i="12"/>
  <c r="I41" i="12" s="1"/>
  <c r="N22" i="12"/>
  <c r="O22" i="12" s="1"/>
  <c r="F38" i="15"/>
  <c r="I38" i="15" s="1"/>
  <c r="N32" i="16"/>
  <c r="V9" i="16"/>
  <c r="L31" i="16"/>
  <c r="M31" i="16" s="1"/>
  <c r="O22" i="16" l="1"/>
  <c r="L35" i="12"/>
  <c r="N68" i="5"/>
  <c r="N54" i="5"/>
  <c r="J68" i="5"/>
  <c r="J54" i="5"/>
  <c r="L68" i="5"/>
  <c r="L54" i="5"/>
  <c r="I68" i="5"/>
  <c r="I54" i="5"/>
  <c r="O68" i="5"/>
  <c r="O54" i="5"/>
  <c r="H68" i="5"/>
  <c r="H54" i="5"/>
  <c r="K68" i="5"/>
  <c r="K54" i="5"/>
  <c r="M68" i="5"/>
  <c r="M54" i="5"/>
  <c r="K56" i="4"/>
  <c r="L56" i="4"/>
  <c r="G56" i="4"/>
  <c r="H56" i="4"/>
  <c r="L34" i="16"/>
  <c r="M34" i="16" s="1"/>
  <c r="J37" i="12"/>
  <c r="J41" i="12" s="1"/>
  <c r="L41" i="12" s="1"/>
  <c r="P53" i="4"/>
  <c r="L36" i="16"/>
  <c r="F40" i="16"/>
  <c r="L40" i="16" s="1"/>
  <c r="P51" i="5"/>
  <c r="I45" i="19"/>
  <c r="L36" i="11"/>
  <c r="F38" i="11"/>
  <c r="F40" i="15"/>
  <c r="I40" i="15" s="1"/>
  <c r="M37" i="12"/>
  <c r="M35" i="12"/>
  <c r="G68" i="5"/>
  <c r="P55" i="3"/>
  <c r="S55" i="3" s="1"/>
  <c r="M36" i="16" l="1"/>
  <c r="L37" i="12"/>
  <c r="P56" i="4"/>
  <c r="P54" i="5"/>
  <c r="I42" i="15"/>
  <c r="F47" i="15"/>
  <c r="L38" i="11"/>
  <c r="F42" i="11"/>
  <c r="L42" i="11" s="1"/>
  <c r="F68" i="5"/>
  <c r="P68" i="5" s="1"/>
  <c r="M36" i="11"/>
  <c r="M38" i="11"/>
  <c r="I47" i="15" l="1"/>
  <c r="F70" i="4"/>
  <c r="P70" i="4" s="1"/>
  <c r="F72" i="3"/>
  <c r="P72" i="3" s="1"/>
</calcChain>
</file>

<file path=xl/comments1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sharedStrings.xml><?xml version="1.0" encoding="utf-8"?>
<sst xmlns="http://schemas.openxmlformats.org/spreadsheetml/2006/main" count="2023" uniqueCount="357">
  <si>
    <t xml:space="preserve">
</t>
  </si>
  <si>
    <t xml:space="preserve">Szkolny plan nauczania </t>
  </si>
  <si>
    <t xml:space="preserve">................................................ </t>
  </si>
  <si>
    <t>3-letni cykl nauczania</t>
  </si>
  <si>
    <t>Lp</t>
  </si>
  <si>
    <t>Obowiązkowe zajęcia edukacyjne</t>
  </si>
  <si>
    <t>Klasa</t>
  </si>
  <si>
    <t>Przedmioty rozszerzone</t>
  </si>
  <si>
    <t>I</t>
  </si>
  <si>
    <t>II</t>
  </si>
  <si>
    <t>III</t>
  </si>
  <si>
    <t>IV</t>
  </si>
  <si>
    <r>
      <t xml:space="preserve">Zawód: </t>
    </r>
    <r>
      <rPr>
        <b/>
        <i/>
        <sz val="12"/>
        <rFont val="Arial"/>
        <family val="2"/>
        <charset val="238"/>
      </rPr>
      <t>technik informatyk 351203</t>
    </r>
  </si>
  <si>
    <r>
      <t>/pieczątka szkoły/</t>
    </r>
    <r>
      <rPr>
        <sz val="14"/>
        <color rgb="FF000000"/>
        <rFont val="Times New Roman"/>
        <family val="1"/>
        <charset val="238"/>
      </rPr>
      <t xml:space="preserve"> </t>
    </r>
  </si>
  <si>
    <t>język polski</t>
  </si>
  <si>
    <t>Podbudowa programowa: 8-letnia szkoła podstawowa</t>
  </si>
  <si>
    <t>5-letni cykl nauczania</t>
  </si>
  <si>
    <t>Przedmioty rozszerzone:</t>
  </si>
  <si>
    <r>
      <t xml:space="preserve">Szkolne plany nauczania dla </t>
    </r>
    <r>
      <rPr>
        <b/>
        <sz val="16"/>
        <rFont val="Times New Roman"/>
        <family val="1"/>
        <charset val="238"/>
      </rPr>
      <t>Zespołu Szkół Technicznych w Strzyżowie</t>
    </r>
  </si>
  <si>
    <t>dla</t>
  </si>
  <si>
    <t>- TECHNIKUM,</t>
  </si>
  <si>
    <t>- BRANŻOWA SZKOŁA I STOPNIA</t>
  </si>
  <si>
    <t>Kwalifikacje:</t>
  </si>
  <si>
    <t>INF.02</t>
  </si>
  <si>
    <t>język obcy nowożytny</t>
  </si>
  <si>
    <t>Administracja i eksploatacja systemów komputerowych, urządzeń peryferyjnych i lokalnych sieci komputerowych.</t>
  </si>
  <si>
    <t>historia</t>
  </si>
  <si>
    <t>INF.03</t>
  </si>
  <si>
    <t>Tworzenie i administrowanie stronami i aplikacjami internetowymi oraz bazami danych</t>
  </si>
  <si>
    <t>wiedza o społeczeństwie</t>
  </si>
  <si>
    <t>historia muzyki</t>
  </si>
  <si>
    <t>geografia</t>
  </si>
  <si>
    <t>podstawy przedsiębiorczości</t>
  </si>
  <si>
    <t>historia sztuki</t>
  </si>
  <si>
    <t>biologia</t>
  </si>
  <si>
    <t>historia języka łacińskiego i kultury antycznej</t>
  </si>
  <si>
    <t>chemia</t>
  </si>
  <si>
    <t>filozofia</t>
  </si>
  <si>
    <t>fizyka</t>
  </si>
  <si>
    <t>matematyka</t>
  </si>
  <si>
    <t>informatyka</t>
  </si>
  <si>
    <t>Zatwierdzam</t>
  </si>
  <si>
    <t>........................................................</t>
  </si>
  <si>
    <t>/data, podpis i pieczątka dyrektora/</t>
  </si>
  <si>
    <t>Liczba godzin tygodniowo w 5-letnim okresie nauczania</t>
  </si>
  <si>
    <t>V</t>
  </si>
  <si>
    <t>4. Minimalna liczba godzin kształcenia zawodowego</t>
  </si>
  <si>
    <t>I - po 8 godzin tygodniowo</t>
  </si>
  <si>
    <t>II - po 6 godzin tygodniowo</t>
  </si>
  <si>
    <t>P</t>
  </si>
  <si>
    <t>Nazwy kwalifikacji</t>
  </si>
  <si>
    <t>Liczba godzin</t>
  </si>
  <si>
    <t>Kontrola</t>
  </si>
  <si>
    <t>III.1.R</t>
  </si>
  <si>
    <t>R</t>
  </si>
  <si>
    <t>1.</t>
  </si>
  <si>
    <t>drugi język obcy nowożytny</t>
  </si>
  <si>
    <t>III.2.</t>
  </si>
  <si>
    <t>2.</t>
  </si>
  <si>
    <t>Razem obowiązkowe zajęcia edukacyjne i zajęcia z wychowawcą</t>
  </si>
  <si>
    <r>
      <t xml:space="preserve">Zawód: </t>
    </r>
    <r>
      <rPr>
        <b/>
        <i/>
        <sz val="12"/>
        <rFont val="Arial"/>
        <family val="2"/>
        <charset val="238"/>
      </rPr>
      <t>technik analityk 311103</t>
    </r>
  </si>
  <si>
    <t>CHM.03</t>
  </si>
  <si>
    <t>Przygotowywanie sprzętu, odczynników chemicznych i próbek do badań analitycznych</t>
  </si>
  <si>
    <t>CHM.04</t>
  </si>
  <si>
    <t>Wykonywanie badań analitycznych</t>
  </si>
  <si>
    <t>Poziom języka obcego nowożytnego</t>
  </si>
  <si>
    <t>III.1.P</t>
  </si>
  <si>
    <t>Kontynuacja 1. języka obcego nowożytnego ze SP - kształcenie w zakresie podstawowym</t>
  </si>
  <si>
    <t>Kontynuacja 1. języka obcego nowożytnego ze SP - kształcenie w zakresie rozszerzonym</t>
  </si>
  <si>
    <t>III.2.0.</t>
  </si>
  <si>
    <t>2. język obcy nowożytny od początku w klasie I</t>
  </si>
  <si>
    <t>kontynuacja 2. języka nowożytnego ze SP</t>
  </si>
  <si>
    <t>wychowanie fizyczne</t>
  </si>
  <si>
    <t>edukacja dla bezpieczeństwa</t>
  </si>
  <si>
    <t>zajęcia z wychowawcą</t>
  </si>
  <si>
    <t>Razem przedmioty w zakresie podstawowym i zajęcia z wychowawcą</t>
  </si>
  <si>
    <t>Przedmiot rozszerzony</t>
  </si>
  <si>
    <t>* zgodnie z odrębnymi przepisami</t>
  </si>
  <si>
    <t>Tygodniowa liczba godzin z roporządzenia</t>
  </si>
  <si>
    <t>LEGENDA:</t>
  </si>
  <si>
    <t>Komórek wypełnionych dowolnym kolorem nie powinno się zmieniać (wpisane są formuły)</t>
  </si>
  <si>
    <t>Komórka o przykładowym wyglądzie oznacza błąd w liczbie godzin</t>
  </si>
  <si>
    <t>Razem liczba godz. przedm. w zakr. rozszerz.</t>
  </si>
  <si>
    <t>Język obcy zawodowy</t>
  </si>
  <si>
    <t>Podstawy informatyki</t>
  </si>
  <si>
    <t>Przygotowanie komputera do pracy</t>
  </si>
  <si>
    <t>Eksploatacja urzadzeń sieciowych</t>
  </si>
  <si>
    <t>Witryny i aplikacje internetowe</t>
  </si>
  <si>
    <t>Montaż i eksploatacja sieci komputerowych</t>
  </si>
  <si>
    <t>Bazy danych</t>
  </si>
  <si>
    <t>Projektowanie stron internetowych</t>
  </si>
  <si>
    <t>Razem liczba godzin zajęć zawodowych - teoretycznych</t>
  </si>
  <si>
    <t>Pracownia naprawy sprzętu komputerowego</t>
  </si>
  <si>
    <t>Pracownia urządzeń peryferyjnych</t>
  </si>
  <si>
    <t>Pracownia systemów operacyjnych</t>
  </si>
  <si>
    <t>Pracownia tworzenia aplikacji internetowych</t>
  </si>
  <si>
    <t>Pracownia baz danych</t>
  </si>
  <si>
    <t>Praktyka zawodowa</t>
  </si>
  <si>
    <t>4tyg.</t>
  </si>
  <si>
    <t>Razem liczba godzin zajęć zawodowych - praktycznych</t>
  </si>
  <si>
    <r>
      <t xml:space="preserve">Zawód: </t>
    </r>
    <r>
      <rPr>
        <b/>
        <i/>
        <sz val="12"/>
        <rFont val="Arial"/>
        <family val="2"/>
        <charset val="238"/>
      </rPr>
      <t>technik logistyk 333107</t>
    </r>
  </si>
  <si>
    <t>Podstawy technik laboratoryjnych</t>
  </si>
  <si>
    <t>Podstawy chemii analitycznej</t>
  </si>
  <si>
    <t>SPL.01</t>
  </si>
  <si>
    <t>Obsługa magazynów</t>
  </si>
  <si>
    <t>Bioanalityka</t>
  </si>
  <si>
    <t>Łączna liczba godzin zajęć zawodowych</t>
  </si>
  <si>
    <t>SPL.04</t>
  </si>
  <si>
    <t>Organizacja transportu</t>
  </si>
  <si>
    <t>Systemy zarządzania jakością</t>
  </si>
  <si>
    <t>% godzin przeznaczonych na kształcenie praktyczne</t>
  </si>
  <si>
    <t>Materiałoznawstwo</t>
  </si>
  <si>
    <t>Kontrola godzin kształcenie zawodowego</t>
  </si>
  <si>
    <t>Pracownia technik laboratoryjnych</t>
  </si>
  <si>
    <t>Egzamin z kwalifikacji zawodowej</t>
  </si>
  <si>
    <t>Pracownia bioanalityki</t>
  </si>
  <si>
    <t>rozszerzony język obcy nowożytny</t>
  </si>
  <si>
    <t>religia/etyka *</t>
  </si>
  <si>
    <t>Realizacja poza ramówką</t>
  </si>
  <si>
    <t>wychowanie do życia w rodzinie *</t>
  </si>
  <si>
    <t>język mniejszości narodowej/język mniejszości etnicznej/język regionalny/włąsnahistoria i kultura *</t>
  </si>
  <si>
    <t>zajęcia sportowe *</t>
  </si>
  <si>
    <t>dodatkowe zajęcia edukacyjne *</t>
  </si>
  <si>
    <t>język migowy *</t>
  </si>
  <si>
    <t>zajęcia z zakresu pomocy psychologiczno-pedaogicznej *</t>
  </si>
  <si>
    <t>doradztwo zawodowe</t>
  </si>
  <si>
    <t>5R</t>
  </si>
  <si>
    <t>Podstawy logistyki</t>
  </si>
  <si>
    <t>nauka jazdy samochodem**</t>
  </si>
  <si>
    <t>Łączna tygodniowa liczba godzin w szkole</t>
  </si>
  <si>
    <t xml:space="preserve">Organizowanie pracy magazynu </t>
  </si>
  <si>
    <t>Zabezpieczanie majątku</t>
  </si>
  <si>
    <t>Planowanie procesów transportowych</t>
  </si>
  <si>
    <t>Pracownia obsługi magazynu</t>
  </si>
  <si>
    <t>** zgodnie z odrębnymi przepisami</t>
  </si>
  <si>
    <t>Pracownia obsługi kontrahentów</t>
  </si>
  <si>
    <t>Dokumentowanie procesów transportowych</t>
  </si>
  <si>
    <t xml:space="preserve">Realizacja poza ramówką </t>
  </si>
  <si>
    <t>MOT.05</t>
  </si>
  <si>
    <t>Obsługa, diagnozowanie oraz naprawa pojazdów samochodowych</t>
  </si>
  <si>
    <t>IV.1p</t>
  </si>
  <si>
    <t>IV.0</t>
  </si>
  <si>
    <t>IV.1r</t>
  </si>
  <si>
    <t>Prowadzenie sprzedaży</t>
  </si>
  <si>
    <t>język obcy zawodowy</t>
  </si>
  <si>
    <t>3.</t>
  </si>
  <si>
    <t>dodatkowe umiejętności zawodowe</t>
  </si>
  <si>
    <t>elektrotechnika i elektronika samochodowa</t>
  </si>
  <si>
    <t xml:space="preserve">podstawy motoryzacji </t>
  </si>
  <si>
    <t xml:space="preserve">konstrukcja pojazdów 
samochodowych </t>
  </si>
  <si>
    <t>diagnostyka pojazdów samochodowych</t>
  </si>
  <si>
    <t>zajęcia praktyczne</t>
  </si>
  <si>
    <t>Ekonomia</t>
  </si>
  <si>
    <t>Działalność gospodarcza</t>
  </si>
  <si>
    <t>Towaroznawstwo</t>
  </si>
  <si>
    <t>Sprzedaż towarów</t>
  </si>
  <si>
    <t>Obowiązkowe 4 tygodnie praktyki należy umieścić wpisując 4 tyg. do komórki w semestrze w którym ma się odbyć praktyka</t>
  </si>
  <si>
    <t>Gdy praktyka jest powyżej 4 tygodni, wpisujemy liczbę godzin która będzie doliczona do godzin zawodowych</t>
  </si>
  <si>
    <t>W kolumnie D należy wybrać z jakiej kwalifikacji pochodzi dany "przedmiot" lub czy należy do kwalifikacji wspólnych</t>
  </si>
  <si>
    <t>EKW - oznacza grupę efekty kształcenia wspólne</t>
  </si>
  <si>
    <t>Zawód: sprzedawca 522301</t>
  </si>
  <si>
    <t>Podbudowa programowa: gimnazjum</t>
  </si>
  <si>
    <t>przyjęta liczba tygodni w ciągu roku szkolnego</t>
  </si>
  <si>
    <t>Liczba godzin tygodniowo w 3 cyklu kształcenia</t>
  </si>
  <si>
    <t>Liczba godzin w 3 cyklu kształcenia</t>
  </si>
  <si>
    <t>Liczba godzin z ramówki</t>
  </si>
  <si>
    <t>kolumna kontrolna</t>
  </si>
  <si>
    <t>+2</t>
  </si>
  <si>
    <t>Efekty kształcenia wspólne dla wszystkich zawodów</t>
  </si>
  <si>
    <t>EKW</t>
  </si>
  <si>
    <t>A.18</t>
  </si>
  <si>
    <t>Razem liczba godzin zajęć ogólnych</t>
  </si>
  <si>
    <t>Zajęcia praktyczne</t>
  </si>
  <si>
    <t>Efekty kształcenia wspólne dla wszystkich zawodów oraz efekty kształcenia wspólne dla zawodów w ramach obszaru administracyjno-usługowego stanowiące podbudowę do kształcenia w zawodzie lub grupie zawodów</t>
  </si>
  <si>
    <t>Kultura zawodu</t>
  </si>
  <si>
    <t>Konsument na rynku</t>
  </si>
  <si>
    <t>Organizacja sprzedaży</t>
  </si>
  <si>
    <t>Pracownia organizacji sprzedaży</t>
  </si>
  <si>
    <t>Pracownia rozliczeń finansowych</t>
  </si>
  <si>
    <t>+10</t>
  </si>
  <si>
    <t>Łącznie liczba godzin zajęć zawodowych</t>
  </si>
  <si>
    <t>Razem tygodniowa liczba godzin obowiązkowych zajęć edukacyjnych z ramowego planu nauczania</t>
  </si>
  <si>
    <t>wychowanie do życia w rodzinie*</t>
  </si>
  <si>
    <t>religia/etyka **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</si>
  <si>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</si>
  <si>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 xml:space="preserve">Zawód: monter zabudowy i robót wykończeniowych w budownictwie 712905 </t>
  </si>
  <si>
    <t>Branżowa Szkoła I stopnia</t>
  </si>
  <si>
    <t>Zawód: mechanik pojazdów samochodowych 723103</t>
  </si>
  <si>
    <t>Podbudowa programowa:  8-letnia szkoła podstawowa</t>
  </si>
  <si>
    <t>B.5</t>
  </si>
  <si>
    <t>B.6</t>
  </si>
  <si>
    <t>B.7</t>
  </si>
  <si>
    <t>-</t>
  </si>
  <si>
    <t>III.BS1.1</t>
  </si>
  <si>
    <t>Kontynuacja 1. języka ze szkoły podstawowej</t>
  </si>
  <si>
    <t>III.BS1.2</t>
  </si>
  <si>
    <t>Kontynuacja 2. języka ze szkoły podstawowej</t>
  </si>
  <si>
    <t>III.BS1.0</t>
  </si>
  <si>
    <t>język obcy os początku w klasie I</t>
  </si>
  <si>
    <t>Podstawy budownictwa</t>
  </si>
  <si>
    <t>Rysunek techniczny</t>
  </si>
  <si>
    <t>Montaż systemów suchej zabudowy</t>
  </si>
  <si>
    <t>Technologia systemów suchej zabudowy</t>
  </si>
  <si>
    <t>Wyknywanie robót malarsko-tapicerskich</t>
  </si>
  <si>
    <t>Technologia robót malarsko - tapicerskich</t>
  </si>
  <si>
    <t>Wykonywanie robót posadzkzarsko-okładinowych</t>
  </si>
  <si>
    <t>Technologia robót posadzkarsko - okładzinowych</t>
  </si>
  <si>
    <t>% przeznaczone na zajęcia praktyczne</t>
  </si>
  <si>
    <t>Roboty w systemach suchej zabudowy - zajęcia praktyczne</t>
  </si>
  <si>
    <t>Roboty malarsko - tapicerskie - zajęcia prakyczne</t>
  </si>
  <si>
    <t>Roboty posadzkarsko - okładzinowe - zajęcia praktyczne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</si>
  <si>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</si>
  <si>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>Zawód: kucharz 512001</t>
  </si>
  <si>
    <t>Zawód: oddział wielozawodowy</t>
  </si>
  <si>
    <t>T.6</t>
  </si>
  <si>
    <t>godziny z wychowawcą</t>
  </si>
  <si>
    <t>Uczniowie będący młodocianymi pracownikami, skierowani przez szkołę do ośrodka
dokształcania i doskonalenia zawodowego na turnus dokształcania teoretycznego w zakresie
danego zawodu, odbywają kształcenie zawodowe teoretyczne przez okres 4 tygodni w każdej
klasie, w wymiarze 34 godzin tygodniowo</t>
  </si>
  <si>
    <t>Praktyczna nauka zawodu młodocianych pracowników odbywa się u pracodawcy w zakłądzie pracy.</t>
  </si>
  <si>
    <t>Efekty kształcenia wspólne dla wszystkich zawodów oraz efekty kształcenia wspólne dla zawodów w ramach obszaru turystyczno-gastronomicznego stanowiące podbudowę do kształcenia w zawodzie lub grupie zawodów</t>
  </si>
  <si>
    <t>2 dni</t>
  </si>
  <si>
    <t>3 dni</t>
  </si>
  <si>
    <t>Towaroznawstwo żywności</t>
  </si>
  <si>
    <t>Sporządzanie potraw i napojów</t>
  </si>
  <si>
    <t>Urządzenia i instalacje techniczne w zakladzie gastronomicznym</t>
  </si>
  <si>
    <t>Technologia gastronomiczna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</si>
  <si>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</si>
  <si>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</si>
  <si>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podstawy pracy w mechanice warsztatowej</t>
  </si>
  <si>
    <t>III.2.0</t>
  </si>
  <si>
    <t>III.2</t>
  </si>
  <si>
    <r>
      <t xml:space="preserve">Zawód: </t>
    </r>
    <r>
      <rPr>
        <b/>
        <i/>
        <sz val="12"/>
        <rFont val="Arial"/>
        <family val="2"/>
        <charset val="238"/>
      </rPr>
      <t xml:space="preserve">TECHNIK SPAWALNICTWA  311516 </t>
    </r>
  </si>
  <si>
    <t xml:space="preserve">MEC.08. </t>
  </si>
  <si>
    <t xml:space="preserve">Wykonywanie i naprawa elementów maszyn, urządzeń i narzędzi </t>
  </si>
  <si>
    <t xml:space="preserve">MEC.10. </t>
  </si>
  <si>
    <t xml:space="preserve">Organizacja i wykonywanie prac spawalniczych </t>
  </si>
  <si>
    <t>podstawy obróbki i montażu</t>
  </si>
  <si>
    <t>obróbka ręczna i maszynowa</t>
  </si>
  <si>
    <t xml:space="preserve">podstawy wykonywania połączeń 
</t>
  </si>
  <si>
    <t xml:space="preserve">naprawa i konserwacja maszyn </t>
  </si>
  <si>
    <t>podstawy elektroniki i elektrotechniki</t>
  </si>
  <si>
    <t xml:space="preserve">podstawy konstrukcji maszyn </t>
  </si>
  <si>
    <t xml:space="preserve">podstawy spawalnictwa </t>
  </si>
  <si>
    <t xml:space="preserve">organizacja i wykonywanie spajania </t>
  </si>
  <si>
    <t>maszynoznawstwo</t>
  </si>
  <si>
    <t>automatyzacja maszyn</t>
  </si>
  <si>
    <t>pracownia wykonywania połączeń</t>
  </si>
  <si>
    <t>praktyka zawodowe</t>
  </si>
  <si>
    <r>
      <t xml:space="preserve">Praktyka zawodowa: </t>
    </r>
    <r>
      <rPr>
        <b/>
        <sz val="10"/>
        <rFont val="Arial"/>
        <family val="2"/>
        <charset val="238"/>
      </rPr>
      <t>8 tygodni 280 godzin</t>
    </r>
  </si>
  <si>
    <t>INF.04</t>
  </si>
  <si>
    <t>Projektowanie, programowanie i testowanie aplikacji</t>
  </si>
  <si>
    <t>html, cms, css, grafika, multimedia,testowanie, hosting</t>
  </si>
  <si>
    <t>teoria baz</t>
  </si>
  <si>
    <t>podstawy programowania, strukturalne, C, projekty</t>
  </si>
  <si>
    <t>Projektowanie oprogramowania</t>
  </si>
  <si>
    <t>C++ - obiektówka</t>
  </si>
  <si>
    <t>Programowanie obiektowe</t>
  </si>
  <si>
    <t xml:space="preserve">programowanie wizualne, RAD, Visual C++, QT, </t>
  </si>
  <si>
    <t>Pracownia aplikacji desktopowych</t>
  </si>
  <si>
    <t>Visual Studio, Android Studio, XCode</t>
  </si>
  <si>
    <t>Pracownia aplikacji mobilnych</t>
  </si>
  <si>
    <t>VisualStudio, Eclipse, .NET</t>
  </si>
  <si>
    <t>Pracownia zaawansowanych aplikacji web</t>
  </si>
  <si>
    <t>Java Script i np. PHP, JSP, Python, po stronie klienta i serwera</t>
  </si>
  <si>
    <t>praktyka baz</t>
  </si>
  <si>
    <t>uC STM32 lub prototypowanie 3D</t>
  </si>
  <si>
    <r>
      <rPr>
        <sz val="10"/>
        <color rgb="FF000000"/>
        <rFont val="Arial"/>
        <family val="2"/>
        <charset val="238"/>
      </rP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</si>
  <si>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geografia państwa, z którego obszarem kulturowym utożsamia się mniejszość narodowa *</t>
  </si>
  <si>
    <r>
      <t xml:space="preserve">Zawód: </t>
    </r>
    <r>
      <rPr>
        <b/>
        <i/>
        <sz val="12"/>
        <rFont val="Arial"/>
        <family val="2"/>
        <charset val="238"/>
      </rPr>
      <t>technik programista 351406</t>
    </r>
  </si>
  <si>
    <r>
      <t xml:space="preserve">Zawód: </t>
    </r>
    <r>
      <rPr>
        <b/>
        <i/>
        <sz val="12"/>
        <rFont val="Arial"/>
        <family val="2"/>
        <charset val="238"/>
      </rPr>
      <t>technik pojazdów samochodowych 311513</t>
    </r>
  </si>
  <si>
    <t>MOT.06</t>
  </si>
  <si>
    <t>Organizacja i prowadzenie procesu obsługi pojazdów samochodowych</t>
  </si>
  <si>
    <t xml:space="preserve">nadzorowanie obsługi i naprawy pojazdów </t>
  </si>
  <si>
    <t>pracownia użytkowania pojazdów</t>
  </si>
  <si>
    <r>
      <t xml:space="preserve">Zawód: </t>
    </r>
    <r>
      <rPr>
        <b/>
        <i/>
        <sz val="12"/>
        <rFont val="Arial"/>
        <family val="2"/>
        <charset val="238"/>
      </rPr>
      <t>technik ekonomista 331403</t>
    </r>
  </si>
  <si>
    <t>EKA.04</t>
  </si>
  <si>
    <t>Prowadzenie dokumentacji w jednostce organizacyjnej</t>
  </si>
  <si>
    <t>EKA.05</t>
  </si>
  <si>
    <t>Prowadzenie spraw kadrowo-płacowych i gospodarki finansowej jednostek organizacyjnych</t>
  </si>
  <si>
    <t>razem</t>
  </si>
  <si>
    <t xml:space="preserve">ilość godzin z ramowego planu nauczania </t>
  </si>
  <si>
    <t>Ekonomika</t>
  </si>
  <si>
    <t>Kadry i płace</t>
  </si>
  <si>
    <t>Finanse</t>
  </si>
  <si>
    <t>Pracowania prac biurowych</t>
  </si>
  <si>
    <t>Pracownia ekonomiki</t>
  </si>
  <si>
    <t>Pracownia biznesplanu</t>
  </si>
  <si>
    <t>Pracownia kadr i płac</t>
  </si>
  <si>
    <t>Pracownia finansów</t>
  </si>
  <si>
    <r>
      <t xml:space="preserve">Zawód: </t>
    </r>
    <r>
      <rPr>
        <b/>
        <i/>
        <sz val="12"/>
        <rFont val="Arial"/>
        <family val="2"/>
        <charset val="238"/>
      </rPr>
      <t>technik usług fryzjerskich 514105</t>
    </r>
  </si>
  <si>
    <t>FRK.01</t>
  </si>
  <si>
    <t>Wykonywanie usług fryzjerskich</t>
  </si>
  <si>
    <t>FRK.03</t>
  </si>
  <si>
    <t>Projektowanie i wykonywanie fryzur</t>
  </si>
  <si>
    <t>Podstawy fryzjerstwa</t>
  </si>
  <si>
    <t>Techniki fryzjerskie</t>
  </si>
  <si>
    <t>Higiena w zawodzie fryzjera</t>
  </si>
  <si>
    <t>Projektowanie fryzur</t>
  </si>
  <si>
    <t>Stylizacja</t>
  </si>
  <si>
    <t>rysunek techniczny</t>
  </si>
  <si>
    <t xml:space="preserve">kontrola wytwarzania konstrukcji spawanych </t>
  </si>
  <si>
    <t xml:space="preserve">godziny do dyspozycji dyrektora szkoły: </t>
  </si>
  <si>
    <t>Pracownia stylizacji fryzur</t>
  </si>
  <si>
    <t>Pracownia projektowania fryzur</t>
  </si>
  <si>
    <t>Laboratorium analiz fizykochemicznych</t>
  </si>
  <si>
    <t>Pracownia organizowania transportu</t>
  </si>
  <si>
    <r>
      <rPr>
        <b/>
        <sz val="10"/>
        <rFont val="Arial"/>
        <family val="2"/>
        <charset val="238"/>
      </rPr>
      <t>j. łaciński i kultura antyczna</t>
    </r>
    <r>
      <rPr>
        <sz val="10"/>
        <rFont val="Arial"/>
        <family val="2"/>
        <charset val="238"/>
      </rPr>
      <t>/filozofia/plastyka/muzyka</t>
    </r>
  </si>
  <si>
    <t>Pracownia przechowywania zapasów</t>
  </si>
  <si>
    <t>historia i terażniejszość</t>
  </si>
  <si>
    <r>
      <t xml:space="preserve">Zawód: </t>
    </r>
    <r>
      <rPr>
        <b/>
        <i/>
        <sz val="12"/>
        <rFont val="Arial"/>
        <family val="2"/>
        <charset val="238"/>
      </rPr>
      <t>technik mechanik 311504</t>
    </r>
  </si>
  <si>
    <t>MEC.05</t>
  </si>
  <si>
    <t>Użytkowanie obrabiarek skrawających. (w zawodzie operator obrabiarek skrawających)</t>
  </si>
  <si>
    <t>MEC.09</t>
  </si>
  <si>
    <t>Organizacja i nadzorowanie procesów produkcji maszyn i urządzeń</t>
  </si>
  <si>
    <t xml:space="preserve">podstawy obróbki ręcznej i maszynowej </t>
  </si>
  <si>
    <t>przygotowywanie obrabiarek do obróbki</t>
  </si>
  <si>
    <t xml:space="preserve">obróbka na obrabiarkach konwencjonalnych </t>
  </si>
  <si>
    <t>obróbka na obrabiarkach CNC</t>
  </si>
  <si>
    <t>podstawy procesów produkcji</t>
  </si>
  <si>
    <t xml:space="preserve">organizowanie procesów produkcji </t>
  </si>
  <si>
    <t>nadzorowanie procesów  produkcji</t>
  </si>
  <si>
    <t>pracownia organizacji procesów produkcji</t>
  </si>
  <si>
    <t>pracownia podstaw rysunku technicznego</t>
  </si>
  <si>
    <t>pracownia nadzorowania procesów produkcji</t>
  </si>
  <si>
    <t>pracownia rysunku technicznego CAD</t>
  </si>
  <si>
    <t>praktyka zawodowa</t>
  </si>
  <si>
    <t>Liczba godzin tygod. w 5-letnim okresie nauczania</t>
  </si>
  <si>
    <t>przepisy ruchu drogowego</t>
  </si>
  <si>
    <r>
      <rPr>
        <b/>
        <sz val="10"/>
        <rFont val="Arial"/>
        <family val="2"/>
        <charset val="238"/>
      </rPr>
      <t>muzyka/</t>
    </r>
    <r>
      <rPr>
        <sz val="10"/>
        <rFont val="Arial"/>
        <family val="2"/>
        <charset val="238"/>
      </rPr>
      <t>j. łaciński i kultura antyczna/filozofia/plastyka/</t>
    </r>
  </si>
  <si>
    <r>
      <t>muzyka/</t>
    </r>
    <r>
      <rPr>
        <sz val="10"/>
        <rFont val="Arial"/>
        <family val="2"/>
        <charset val="238"/>
      </rPr>
      <t>j. łaciński i kultura antyczna/filozofia/plastyka/</t>
    </r>
  </si>
  <si>
    <r>
      <t>muzyka</t>
    </r>
    <r>
      <rPr>
        <sz val="10"/>
        <rFont val="Arial"/>
        <family val="2"/>
        <charset val="238"/>
      </rPr>
      <t>/j. łaciński i kultura antyczna/filozofia/plastyka/</t>
    </r>
  </si>
  <si>
    <t>Godziny do dyspozycji dyrektora - Działalność gospodarcza</t>
  </si>
  <si>
    <t>Zawód: fryzjer 514101</t>
  </si>
  <si>
    <t>biznes i zarządzanie</t>
  </si>
  <si>
    <t>Pracownia podstaw elektroniki</t>
  </si>
  <si>
    <t>Pracownia programowania mikrokontrolerów</t>
  </si>
  <si>
    <t>Pracownia recepturowania produktów</t>
  </si>
  <si>
    <t>Pracownia sprawozdawczości i analizy finansowej</t>
  </si>
  <si>
    <t>Pracownia rachunkowości</t>
  </si>
  <si>
    <t>Pracownia organizacji  zasobów i informacji</t>
  </si>
  <si>
    <t>Pracowania organizacji służb mundurowych</t>
  </si>
  <si>
    <t>Pracownia wizażu</t>
  </si>
  <si>
    <t>Pracownia stylizacji paznokci</t>
  </si>
  <si>
    <t>pracowania wykonywania połaczeń spawanych</t>
  </si>
  <si>
    <t>pracowania spawania metodą MAG 135</t>
  </si>
  <si>
    <t>Pracownia analizy składu i właściwości produktów</t>
  </si>
  <si>
    <t>Uzgo.z prac.</t>
  </si>
  <si>
    <t>Pracowania obsługi kasy fiskalnej</t>
  </si>
  <si>
    <t>(rok rozpoczęcia nauki 2023/2024)</t>
  </si>
  <si>
    <t>Dz.U.2023.277</t>
  </si>
  <si>
    <t>edukacja zdrowotna</t>
  </si>
  <si>
    <t>Dz.U.2025.363</t>
  </si>
  <si>
    <t>Pracowania zaawansowanych sieci komputerowych</t>
  </si>
  <si>
    <t>Pracownia MikroTik</t>
  </si>
  <si>
    <t>pracowania obsługi obrabiarek CNC</t>
  </si>
  <si>
    <t>pracownia obsługi kasy fiskalnej</t>
  </si>
  <si>
    <t>na rok szkolny 2026/2027</t>
  </si>
  <si>
    <t>Organizacja pracy w laboratorium analitycznym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</si>
</sst>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6">
    <font>
      <sz val="10"/>
      <color rgb="FF000000"/>
      <name val="Arial"/>
    </font>
    <font>
      <sz val="14"/>
      <color rgb="FF000000"/>
      <name val="Times New Roman"/>
      <family val="1"/>
      <charset val="238"/>
    </font>
    <font>
      <b/>
      <sz val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u/>
      <sz val="8"/>
      <name val="Times New Roman"/>
      <family val="1"/>
      <charset val="238"/>
    </font>
    <font>
      <b/>
      <sz val="10"/>
      <color rgb="FF323232"/>
      <name val="Tahoma"/>
      <family val="2"/>
      <charset val="238"/>
    </font>
    <font>
      <b/>
      <sz val="8"/>
      <name val="Times New Roman"/>
      <family val="1"/>
      <charset val="238"/>
    </font>
    <font>
      <i/>
      <sz val="10"/>
      <color rgb="FF323232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323232"/>
      <name val="Tahoma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Verdana"/>
      <family val="2"/>
      <charset val="238"/>
    </font>
    <font>
      <sz val="9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name val="Arial"/>
      <family val="2"/>
      <charset val="238"/>
    </font>
    <font>
      <sz val="10"/>
      <color rgb="FF006600"/>
      <name val="Arial"/>
      <family val="2"/>
      <charset val="238"/>
    </font>
    <font>
      <b/>
      <sz val="9"/>
      <color rgb="FFFF0000"/>
      <name val="Verdana"/>
      <family val="2"/>
      <charset val="238"/>
    </font>
    <font>
      <sz val="10"/>
      <color theme="4" tint="-0.249977111117893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rgb="FF323232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rgb="FF000000"/>
      <name val="Arial"/>
    </font>
  </fonts>
  <fills count="5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C4BD97"/>
        <bgColor rgb="FFC4BD97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938953"/>
        <bgColor rgb="FF938953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6D9F0"/>
        <bgColor rgb="FFC6D9F0"/>
      </patternFill>
    </fill>
    <fill>
      <patternFill patternType="solid">
        <fgColor rgb="FFB7B7B7"/>
        <bgColor rgb="FFB7B7B7"/>
      </patternFill>
    </fill>
    <fill>
      <patternFill patternType="solid">
        <fgColor rgb="FFB6DDE8"/>
        <bgColor rgb="FFB6DDE8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rgb="FF938953"/>
      </patternFill>
    </fill>
    <fill>
      <patternFill patternType="solid">
        <fgColor rgb="FFAEABAB"/>
        <bgColor rgb="FFAEABAB"/>
      </patternFill>
    </fill>
    <fill>
      <patternFill patternType="solid">
        <fgColor rgb="FFD6DCE4"/>
        <bgColor rgb="FFD6DCE4"/>
      </patternFill>
    </fill>
    <fill>
      <patternFill patternType="solid">
        <fgColor rgb="FFC0C0C0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rgb="FFDDDDDD"/>
        <bgColor rgb="FFD6DCE4"/>
      </patternFill>
    </fill>
    <fill>
      <patternFill patternType="solid">
        <fgColor rgb="FFFFFFFF"/>
        <bgColor rgb="FFF2F2F2"/>
      </patternFill>
    </fill>
    <fill>
      <patternFill patternType="solid">
        <fgColor rgb="FFFFC0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4BD97"/>
        <bgColor rgb="FFB7B7B7"/>
      </patternFill>
    </fill>
    <fill>
      <patternFill patternType="solid">
        <fgColor rgb="FF938953"/>
        <bgColor rgb="FF767171"/>
      </patternFill>
    </fill>
    <fill>
      <patternFill patternType="solid">
        <fgColor rgb="FFFFCC99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99CCFF"/>
        <bgColor rgb="FFB6DDE8"/>
      </patternFill>
    </fill>
    <fill>
      <patternFill patternType="solid">
        <fgColor rgb="FFC6D9F0"/>
        <bgColor rgb="FFB6DDE8"/>
      </patternFill>
    </fill>
    <fill>
      <patternFill patternType="solid">
        <fgColor rgb="FFB7B7B7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75707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757070"/>
      </patternFill>
    </fill>
    <fill>
      <patternFill patternType="solid">
        <fgColor theme="0"/>
        <bgColor rgb="FFD8D8D8"/>
      </patternFill>
    </fill>
    <fill>
      <patternFill patternType="solid">
        <fgColor theme="0" tint="-0.14999847407452621"/>
        <bgColor rgb="FFD6DCE4"/>
      </patternFill>
    </fill>
    <fill>
      <patternFill patternType="solid">
        <fgColor theme="0" tint="-0.14999847407452621"/>
        <bgColor rgb="FFF2F2F2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35" fillId="0" borderId="42"/>
    <xf numFmtId="0" fontId="5" fillId="0" borderId="42"/>
    <xf numFmtId="0" fontId="41" fillId="0" borderId="42"/>
    <xf numFmtId="0" fontId="44" fillId="0" borderId="42"/>
    <xf numFmtId="0" fontId="45" fillId="39" borderId="42" applyBorder="0" applyProtection="0"/>
    <xf numFmtId="0" fontId="3" fillId="0" borderId="42" applyBorder="0" applyProtection="0"/>
    <xf numFmtId="0" fontId="47" fillId="34" borderId="42" applyBorder="0" applyProtection="0"/>
    <xf numFmtId="0" fontId="45" fillId="39" borderId="42" applyBorder="0" applyProtection="0"/>
    <xf numFmtId="0" fontId="45" fillId="39" borderId="42" applyBorder="0" applyProtection="0"/>
    <xf numFmtId="0" fontId="45" fillId="39" borderId="42" applyBorder="0" applyProtection="0"/>
    <xf numFmtId="0" fontId="45" fillId="39" borderId="42" applyBorder="0" applyProtection="0"/>
    <xf numFmtId="0" fontId="47" fillId="34" borderId="42" applyBorder="0" applyProtection="0"/>
    <xf numFmtId="0" fontId="47" fillId="34" borderId="42" applyBorder="0" applyProtection="0"/>
    <xf numFmtId="0" fontId="47" fillId="34" borderId="42" applyBorder="0" applyProtection="0"/>
    <xf numFmtId="0" fontId="50" fillId="0" borderId="42"/>
    <xf numFmtId="0" fontId="51" fillId="0" borderId="42"/>
    <xf numFmtId="0" fontId="52" fillId="0" borderId="42"/>
    <xf numFmtId="0" fontId="55" fillId="0" borderId="42"/>
    <xf numFmtId="0" fontId="35" fillId="0" borderId="42"/>
    <xf numFmtId="0" fontId="35" fillId="0" borderId="42"/>
    <xf numFmtId="0" fontId="5" fillId="0" borderId="42"/>
    <xf numFmtId="0" fontId="35" fillId="0" borderId="42"/>
    <xf numFmtId="0" fontId="35" fillId="0" borderId="42"/>
    <xf numFmtId="0" fontId="35" fillId="0" borderId="42"/>
    <xf numFmtId="0" fontId="35" fillId="0" borderId="42"/>
  </cellStyleXfs>
  <cellXfs count="106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 applyAlignment="1">
      <alignment horizontal="center"/>
    </xf>
    <xf numFmtId="1" fontId="5" fillId="0" borderId="0" xfId="0" applyNumberFormat="1" applyFont="1"/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5" fillId="0" borderId="9" xfId="0" applyFont="1" applyBorder="1"/>
    <xf numFmtId="49" fontId="15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/>
    </xf>
    <xf numFmtId="0" fontId="5" fillId="5" borderId="16" xfId="0" applyFont="1" applyFill="1" applyBorder="1"/>
    <xf numFmtId="0" fontId="5" fillId="0" borderId="0" xfId="0" applyFont="1" applyAlignment="1">
      <alignment vertical="center"/>
    </xf>
    <xf numFmtId="0" fontId="5" fillId="5" borderId="12" xfId="0" applyFont="1" applyFill="1" applyBorder="1"/>
    <xf numFmtId="0" fontId="5" fillId="5" borderId="1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8" fillId="5" borderId="12" xfId="0" applyFont="1" applyFill="1" applyBorder="1"/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9" xfId="0" applyFont="1" applyBorder="1"/>
    <xf numFmtId="0" fontId="5" fillId="0" borderId="3" xfId="0" applyFont="1" applyBorder="1" applyAlignment="1">
      <alignment horizontal="center" vertical="center"/>
    </xf>
    <xf numFmtId="0" fontId="0" fillId="0" borderId="0" xfId="0" applyFont="1"/>
    <xf numFmtId="0" fontId="26" fillId="0" borderId="0" xfId="0" applyFont="1"/>
    <xf numFmtId="0" fontId="5" fillId="0" borderId="9" xfId="0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 wrapText="1"/>
    </xf>
    <xf numFmtId="0" fontId="5" fillId="9" borderId="9" xfId="0" applyFont="1" applyFill="1" applyBorder="1" applyAlignment="1">
      <alignment horizontal="center"/>
    </xf>
    <xf numFmtId="0" fontId="5" fillId="5" borderId="12" xfId="0" applyFont="1" applyFill="1" applyBorder="1" applyAlignment="1">
      <alignment vertical="center" wrapText="1"/>
    </xf>
    <xf numFmtId="2" fontId="27" fillId="0" borderId="0" xfId="0" applyNumberFormat="1" applyFont="1" applyAlignment="1">
      <alignment wrapText="1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5" borderId="22" xfId="0" applyFont="1" applyFill="1" applyBorder="1" applyAlignment="1">
      <alignment horizontal="center" wrapText="1"/>
    </xf>
    <xf numFmtId="0" fontId="5" fillId="11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5" fillId="12" borderId="12" xfId="0" applyFont="1" applyFill="1" applyBorder="1" applyAlignment="1">
      <alignment horizontal="center"/>
    </xf>
    <xf numFmtId="0" fontId="5" fillId="5" borderId="21" xfId="0" applyFont="1" applyFill="1" applyBorder="1" applyAlignment="1">
      <alignment vertical="center" wrapText="1"/>
    </xf>
    <xf numFmtId="0" fontId="5" fillId="12" borderId="9" xfId="0" applyFont="1" applyFill="1" applyBorder="1" applyAlignment="1">
      <alignment horizontal="center"/>
    </xf>
    <xf numFmtId="0" fontId="26" fillId="10" borderId="9" xfId="0" applyFont="1" applyFill="1" applyBorder="1"/>
    <xf numFmtId="0" fontId="26" fillId="0" borderId="9" xfId="0" applyFont="1" applyBorder="1"/>
    <xf numFmtId="0" fontId="5" fillId="8" borderId="9" xfId="0" applyFont="1" applyFill="1" applyBorder="1" applyAlignment="1">
      <alignment horizontal="center" vertical="center"/>
    </xf>
    <xf numFmtId="0" fontId="5" fillId="0" borderId="15" xfId="0" applyFont="1" applyBorder="1"/>
    <xf numFmtId="0" fontId="5" fillId="9" borderId="9" xfId="0" applyFont="1" applyFill="1" applyBorder="1"/>
    <xf numFmtId="0" fontId="5" fillId="9" borderId="28" xfId="0" applyFont="1" applyFill="1" applyBorder="1"/>
    <xf numFmtId="1" fontId="5" fillId="9" borderId="9" xfId="0" applyNumberFormat="1" applyFont="1" applyFill="1" applyBorder="1" applyAlignment="1">
      <alignment horizontal="center"/>
    </xf>
    <xf numFmtId="0" fontId="8" fillId="5" borderId="21" xfId="0" applyFont="1" applyFill="1" applyBorder="1" applyAlignment="1">
      <alignment vertical="center" wrapText="1"/>
    </xf>
    <xf numFmtId="0" fontId="5" fillId="11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26" fillId="0" borderId="25" xfId="0" applyFont="1" applyBorder="1"/>
    <xf numFmtId="1" fontId="5" fillId="10" borderId="9" xfId="0" applyNumberFormat="1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26" fillId="5" borderId="9" xfId="0" applyFont="1" applyFill="1" applyBorder="1"/>
    <xf numFmtId="0" fontId="26" fillId="0" borderId="25" xfId="0" applyFont="1" applyBorder="1" applyAlignment="1"/>
    <xf numFmtId="1" fontId="0" fillId="0" borderId="9" xfId="0" applyNumberFormat="1" applyFont="1" applyBorder="1" applyAlignment="1">
      <alignment horizontal="center" vertical="center" wrapText="1" readingOrder="1"/>
    </xf>
    <xf numFmtId="1" fontId="0" fillId="11" borderId="9" xfId="0" applyNumberFormat="1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/>
    </xf>
    <xf numFmtId="0" fontId="5" fillId="9" borderId="19" xfId="0" applyFont="1" applyFill="1" applyBorder="1"/>
    <xf numFmtId="0" fontId="5" fillId="9" borderId="12" xfId="0" applyFont="1" applyFill="1" applyBorder="1"/>
    <xf numFmtId="1" fontId="0" fillId="10" borderId="9" xfId="0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22" fillId="0" borderId="0" xfId="0" applyFont="1"/>
    <xf numFmtId="0" fontId="5" fillId="13" borderId="9" xfId="0" applyFont="1" applyFill="1" applyBorder="1"/>
    <xf numFmtId="0" fontId="5" fillId="13" borderId="12" xfId="0" applyFont="1" applyFill="1" applyBorder="1"/>
    <xf numFmtId="0" fontId="5" fillId="13" borderId="21" xfId="0" applyFont="1" applyFill="1" applyBorder="1"/>
    <xf numFmtId="0" fontId="26" fillId="0" borderId="1" xfId="0" applyFont="1" applyBorder="1"/>
    <xf numFmtId="1" fontId="0" fillId="10" borderId="22" xfId="0" applyNumberFormat="1" applyFont="1" applyFill="1" applyBorder="1" applyAlignment="1">
      <alignment horizontal="center" vertical="center" wrapText="1" readingOrder="1"/>
    </xf>
    <xf numFmtId="0" fontId="5" fillId="14" borderId="9" xfId="0" applyFont="1" applyFill="1" applyBorder="1" applyAlignment="1">
      <alignment horizontal="center"/>
    </xf>
    <xf numFmtId="1" fontId="5" fillId="9" borderId="9" xfId="0" applyNumberFormat="1" applyFont="1" applyFill="1" applyBorder="1" applyAlignment="1">
      <alignment horizontal="center" vertical="center"/>
    </xf>
    <xf numFmtId="1" fontId="0" fillId="10" borderId="34" xfId="0" applyNumberFormat="1" applyFont="1" applyFill="1" applyBorder="1" applyAlignment="1">
      <alignment horizontal="center" vertical="center" wrapText="1" readingOrder="1"/>
    </xf>
    <xf numFmtId="1" fontId="8" fillId="0" borderId="9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26" fillId="0" borderId="23" xfId="0" applyFont="1" applyBorder="1"/>
    <xf numFmtId="1" fontId="0" fillId="10" borderId="9" xfId="0" applyNumberFormat="1" applyFont="1" applyFill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center" readingOrder="1"/>
    </xf>
    <xf numFmtId="1" fontId="0" fillId="10" borderId="19" xfId="0" applyNumberFormat="1" applyFont="1" applyFill="1" applyBorder="1" applyAlignment="1">
      <alignment horizontal="center" vertical="center" wrapText="1" readingOrder="1"/>
    </xf>
    <xf numFmtId="0" fontId="26" fillId="0" borderId="6" xfId="0" applyFont="1" applyBorder="1"/>
    <xf numFmtId="1" fontId="0" fillId="11" borderId="9" xfId="0" applyNumberFormat="1" applyFont="1" applyFill="1" applyBorder="1" applyAlignment="1">
      <alignment horizontal="center" vertical="center" wrapText="1" readingOrder="1"/>
    </xf>
    <xf numFmtId="0" fontId="5" fillId="9" borderId="9" xfId="0" applyFont="1" applyFill="1" applyBorder="1" applyAlignment="1">
      <alignment vertical="center"/>
    </xf>
    <xf numFmtId="0" fontId="8" fillId="10" borderId="12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vertical="center"/>
    </xf>
    <xf numFmtId="0" fontId="8" fillId="10" borderId="16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vertical="center"/>
    </xf>
    <xf numFmtId="1" fontId="5" fillId="9" borderId="20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vertical="center"/>
    </xf>
    <xf numFmtId="0" fontId="0" fillId="0" borderId="9" xfId="0" applyFont="1" applyBorder="1" applyAlignment="1">
      <alignment horizontal="center"/>
    </xf>
    <xf numFmtId="0" fontId="5" fillId="13" borderId="20" xfId="0" applyFont="1" applyFill="1" applyBorder="1" applyAlignment="1">
      <alignment vertical="center"/>
    </xf>
    <xf numFmtId="0" fontId="28" fillId="0" borderId="9" xfId="0" applyFont="1" applyBorder="1" applyAlignment="1">
      <alignment horizontal="center"/>
    </xf>
    <xf numFmtId="0" fontId="5" fillId="13" borderId="21" xfId="0" applyFont="1" applyFill="1" applyBorder="1" applyAlignment="1">
      <alignment vertical="center"/>
    </xf>
    <xf numFmtId="0" fontId="5" fillId="13" borderId="22" xfId="0" applyFont="1" applyFill="1" applyBorder="1" applyAlignment="1">
      <alignment vertical="center"/>
    </xf>
    <xf numFmtId="0" fontId="0" fillId="0" borderId="3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" fontId="5" fillId="14" borderId="20" xfId="0" applyNumberFormat="1" applyFont="1" applyFill="1" applyBorder="1" applyAlignment="1">
      <alignment horizontal="center" vertical="center"/>
    </xf>
    <xf numFmtId="1" fontId="5" fillId="14" borderId="9" xfId="0" applyNumberFormat="1" applyFont="1" applyFill="1" applyBorder="1" applyAlignment="1">
      <alignment horizontal="center" vertical="center"/>
    </xf>
    <xf numFmtId="1" fontId="0" fillId="10" borderId="20" xfId="0" applyNumberFormat="1" applyFont="1" applyFill="1" applyBorder="1" applyAlignment="1">
      <alignment horizontal="center" vertical="center" wrapText="1" readingOrder="1"/>
    </xf>
    <xf numFmtId="1" fontId="2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8" fillId="0" borderId="9" xfId="0" applyNumberFormat="1" applyFont="1" applyBorder="1" applyAlignment="1">
      <alignment horizontal="center" vertical="center"/>
    </xf>
    <xf numFmtId="0" fontId="5" fillId="9" borderId="38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" fontId="8" fillId="2" borderId="20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8" fillId="10" borderId="2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/>
    <xf numFmtId="0" fontId="5" fillId="3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40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7" fillId="0" borderId="9" xfId="0" applyFont="1" applyBorder="1"/>
    <xf numFmtId="0" fontId="8" fillId="0" borderId="9" xfId="0" applyFont="1" applyBorder="1"/>
    <xf numFmtId="0" fontId="0" fillId="0" borderId="9" xfId="0" applyFont="1" applyBorder="1"/>
    <xf numFmtId="0" fontId="32" fillId="0" borderId="9" xfId="0" applyFont="1" applyBorder="1"/>
    <xf numFmtId="0" fontId="5" fillId="8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5" fillId="9" borderId="21" xfId="0" applyFont="1" applyFill="1" applyBorder="1"/>
    <xf numFmtId="0" fontId="5" fillId="9" borderId="9" xfId="0" applyFont="1" applyFill="1" applyBorder="1" applyAlignment="1">
      <alignment horizontal="center" vertical="center"/>
    </xf>
    <xf numFmtId="0" fontId="5" fillId="10" borderId="9" xfId="0" applyFont="1" applyFill="1" applyBorder="1"/>
    <xf numFmtId="0" fontId="26" fillId="0" borderId="7" xfId="0" applyFont="1" applyBorder="1"/>
    <xf numFmtId="1" fontId="5" fillId="0" borderId="9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 wrapText="1" readingOrder="1"/>
    </xf>
    <xf numFmtId="1" fontId="5" fillId="13" borderId="20" xfId="0" applyNumberFormat="1" applyFont="1" applyFill="1" applyBorder="1" applyAlignment="1">
      <alignment horizontal="center" vertical="center"/>
    </xf>
    <xf numFmtId="1" fontId="5" fillId="13" borderId="9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33" fillId="0" borderId="0" xfId="0" applyFont="1"/>
    <xf numFmtId="0" fontId="7" fillId="0" borderId="0" xfId="0" applyFont="1" applyAlignment="1">
      <alignment vertical="center"/>
    </xf>
    <xf numFmtId="0" fontId="5" fillId="8" borderId="9" xfId="0" applyFont="1" applyFill="1" applyBorder="1"/>
    <xf numFmtId="0" fontId="5" fillId="8" borderId="41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0" fillId="0" borderId="6" xfId="0" applyFont="1" applyBorder="1" applyAlignment="1">
      <alignment horizontal="left"/>
    </xf>
    <xf numFmtId="0" fontId="0" fillId="0" borderId="6" xfId="0" applyFont="1" applyBorder="1"/>
    <xf numFmtId="0" fontId="5" fillId="10" borderId="34" xfId="0" applyFont="1" applyFill="1" applyBorder="1" applyAlignment="1">
      <alignment horizontal="center" vertical="center"/>
    </xf>
    <xf numFmtId="1" fontId="26" fillId="7" borderId="9" xfId="0" applyNumberFormat="1" applyFont="1" applyFill="1" applyBorder="1" applyAlignment="1">
      <alignment horizontal="center" vertical="center"/>
    </xf>
    <xf numFmtId="0" fontId="27" fillId="0" borderId="1" xfId="0" applyFont="1" applyBorder="1"/>
    <xf numFmtId="0" fontId="8" fillId="0" borderId="1" xfId="0" applyFont="1" applyBorder="1"/>
    <xf numFmtId="0" fontId="32" fillId="0" borderId="0" xfId="0" applyFont="1"/>
    <xf numFmtId="0" fontId="5" fillId="8" borderId="22" xfId="0" applyFont="1" applyFill="1" applyBorder="1" applyAlignment="1">
      <alignment vertical="center" wrapText="1"/>
    </xf>
    <xf numFmtId="1" fontId="5" fillId="11" borderId="9" xfId="0" applyNumberFormat="1" applyFont="1" applyFill="1" applyBorder="1" applyAlignment="1">
      <alignment horizontal="center" vertical="center"/>
    </xf>
    <xf numFmtId="1" fontId="5" fillId="11" borderId="20" xfId="0" applyNumberFormat="1" applyFont="1" applyFill="1" applyBorder="1" applyAlignment="1">
      <alignment horizontal="center" vertical="center"/>
    </xf>
    <xf numFmtId="1" fontId="5" fillId="10" borderId="9" xfId="0" applyNumberFormat="1" applyFont="1" applyFill="1" applyBorder="1" applyAlignment="1">
      <alignment horizontal="center" vertical="center"/>
    </xf>
    <xf numFmtId="1" fontId="5" fillId="10" borderId="20" xfId="0" applyNumberFormat="1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26" fillId="0" borderId="45" xfId="1" applyFont="1" applyBorder="1"/>
    <xf numFmtId="0" fontId="2" fillId="0" borderId="42" xfId="2" applyFont="1"/>
    <xf numFmtId="0" fontId="5" fillId="0" borderId="42" xfId="2"/>
    <xf numFmtId="0" fontId="4" fillId="0" borderId="42" xfId="2" applyFont="1"/>
    <xf numFmtId="0" fontId="33" fillId="0" borderId="42" xfId="2" applyFont="1"/>
    <xf numFmtId="0" fontId="6" fillId="0" borderId="42" xfId="2" applyFont="1" applyAlignment="1"/>
    <xf numFmtId="0" fontId="5" fillId="0" borderId="42" xfId="2" applyFont="1"/>
    <xf numFmtId="0" fontId="7" fillId="0" borderId="42" xfId="2" applyFont="1"/>
    <xf numFmtId="0" fontId="8" fillId="17" borderId="48" xfId="2" applyFont="1" applyFill="1" applyBorder="1" applyAlignment="1">
      <alignment horizontal="center" vertical="center"/>
    </xf>
    <xf numFmtId="0" fontId="8" fillId="17" borderId="42" xfId="2" applyFont="1" applyFill="1" applyBorder="1" applyAlignment="1">
      <alignment horizontal="center" vertical="center"/>
    </xf>
    <xf numFmtId="0" fontId="5" fillId="0" borderId="45" xfId="2" applyBorder="1"/>
    <xf numFmtId="0" fontId="5" fillId="18" borderId="46" xfId="2" applyFill="1" applyBorder="1" applyAlignment="1">
      <alignment vertical="center" wrapText="1"/>
    </xf>
    <xf numFmtId="0" fontId="5" fillId="18" borderId="48" xfId="2" applyFill="1" applyBorder="1" applyAlignment="1">
      <alignment vertical="center" wrapText="1"/>
    </xf>
    <xf numFmtId="0" fontId="5" fillId="18" borderId="50" xfId="2" applyFill="1" applyBorder="1" applyAlignment="1">
      <alignment vertical="center" wrapText="1"/>
    </xf>
    <xf numFmtId="0" fontId="5" fillId="19" borderId="45" xfId="2" applyFill="1" applyBorder="1" applyAlignment="1">
      <alignment horizontal="center" vertical="center"/>
    </xf>
    <xf numFmtId="0" fontId="5" fillId="20" borderId="45" xfId="2" applyFill="1" applyBorder="1" applyAlignment="1">
      <alignment horizontal="center" vertical="center"/>
    </xf>
    <xf numFmtId="0" fontId="5" fillId="0" borderId="45" xfId="2" applyFont="1" applyBorder="1"/>
    <xf numFmtId="0" fontId="8" fillId="18" borderId="49" xfId="2" applyFont="1" applyFill="1" applyBorder="1" applyAlignment="1">
      <alignment vertical="center" wrapText="1"/>
    </xf>
    <xf numFmtId="0" fontId="5" fillId="0" borderId="45" xfId="2" applyBorder="1" applyAlignment="1">
      <alignment horizontal="center" vertical="center"/>
    </xf>
    <xf numFmtId="0" fontId="16" fillId="0" borderId="42" xfId="2" applyFont="1"/>
    <xf numFmtId="0" fontId="5" fillId="0" borderId="42" xfId="2" applyFont="1" applyBorder="1"/>
    <xf numFmtId="0" fontId="8" fillId="0" borderId="42" xfId="2" applyFont="1" applyBorder="1"/>
    <xf numFmtId="0" fontId="5" fillId="0" borderId="42" xfId="2" applyBorder="1" applyAlignment="1">
      <alignment horizontal="center" vertical="center"/>
    </xf>
    <xf numFmtId="0" fontId="5" fillId="19" borderId="45" xfId="2" applyFont="1" applyFill="1" applyBorder="1" applyAlignment="1">
      <alignment horizontal="center" vertical="center"/>
    </xf>
    <xf numFmtId="0" fontId="8" fillId="0" borderId="42" xfId="2" applyFont="1"/>
    <xf numFmtId="0" fontId="5" fillId="18" borderId="46" xfId="2" applyFont="1" applyFill="1" applyBorder="1" applyAlignment="1">
      <alignment vertical="center" wrapText="1"/>
    </xf>
    <xf numFmtId="0" fontId="5" fillId="18" borderId="48" xfId="2" applyFont="1" applyFill="1" applyBorder="1" applyAlignment="1">
      <alignment vertical="center" wrapText="1"/>
    </xf>
    <xf numFmtId="0" fontId="5" fillId="18" borderId="49" xfId="2" applyFill="1" applyBorder="1" applyAlignment="1">
      <alignment vertical="center" wrapText="1"/>
    </xf>
    <xf numFmtId="0" fontId="5" fillId="18" borderId="47" xfId="2" applyFill="1" applyBorder="1" applyAlignment="1">
      <alignment vertical="center" wrapText="1"/>
    </xf>
    <xf numFmtId="0" fontId="5" fillId="21" borderId="45" xfId="2" applyFill="1" applyBorder="1"/>
    <xf numFmtId="0" fontId="5" fillId="21" borderId="51" xfId="2" applyFill="1" applyBorder="1" applyAlignment="1">
      <alignment vertical="center" wrapText="1"/>
    </xf>
    <xf numFmtId="0" fontId="5" fillId="21" borderId="48" xfId="2" applyFill="1" applyBorder="1" applyAlignment="1">
      <alignment vertical="center" wrapText="1"/>
    </xf>
    <xf numFmtId="0" fontId="5" fillId="21" borderId="49" xfId="2" applyFill="1" applyBorder="1" applyAlignment="1">
      <alignment vertical="center" wrapText="1"/>
    </xf>
    <xf numFmtId="0" fontId="5" fillId="21" borderId="45" xfId="2" applyFill="1" applyBorder="1" applyAlignment="1">
      <alignment horizontal="center" vertical="center"/>
    </xf>
    <xf numFmtId="0" fontId="5" fillId="21" borderId="46" xfId="2" applyFill="1" applyBorder="1" applyAlignment="1">
      <alignment horizontal="center" vertical="center"/>
    </xf>
    <xf numFmtId="0" fontId="5" fillId="0" borderId="46" xfId="2" applyBorder="1"/>
    <xf numFmtId="0" fontId="5" fillId="0" borderId="42" xfId="2" applyBorder="1"/>
    <xf numFmtId="0" fontId="5" fillId="22" borderId="45" xfId="2" applyFont="1" applyFill="1" applyBorder="1"/>
    <xf numFmtId="0" fontId="5" fillId="22" borderId="52" xfId="2" applyFill="1" applyBorder="1"/>
    <xf numFmtId="0" fontId="5" fillId="22" borderId="42" xfId="2" applyFill="1" applyBorder="1"/>
    <xf numFmtId="0" fontId="5" fillId="22" borderId="49" xfId="2" applyFill="1" applyBorder="1"/>
    <xf numFmtId="1" fontId="5" fillId="22" borderId="45" xfId="2" applyNumberFormat="1" applyFill="1" applyBorder="1" applyAlignment="1">
      <alignment horizontal="center" vertical="center"/>
    </xf>
    <xf numFmtId="1" fontId="5" fillId="22" borderId="46" xfId="2" applyNumberFormat="1" applyFill="1" applyBorder="1" applyAlignment="1">
      <alignment horizontal="center" vertical="center"/>
    </xf>
    <xf numFmtId="0" fontId="5" fillId="0" borderId="42" xfId="2" applyFill="1"/>
    <xf numFmtId="0" fontId="5" fillId="0" borderId="45" xfId="2" applyFill="1" applyBorder="1"/>
    <xf numFmtId="1" fontId="35" fillId="23" borderId="45" xfId="2" applyNumberFormat="1" applyFont="1" applyFill="1" applyBorder="1" applyAlignment="1">
      <alignment horizontal="center" vertical="center" wrapText="1" readingOrder="1"/>
    </xf>
    <xf numFmtId="0" fontId="5" fillId="0" borderId="52" xfId="2" applyBorder="1" applyAlignment="1">
      <alignment horizontal="center" vertical="center"/>
    </xf>
    <xf numFmtId="0" fontId="31" fillId="0" borderId="42" xfId="2" applyFont="1" applyFill="1"/>
    <xf numFmtId="49" fontId="3" fillId="0" borderId="42" xfId="2" applyNumberFormat="1" applyFont="1" applyAlignment="1">
      <alignment horizontal="center" vertical="center"/>
    </xf>
    <xf numFmtId="1" fontId="5" fillId="24" borderId="46" xfId="2" applyNumberFormat="1" applyFill="1" applyBorder="1" applyAlignment="1">
      <alignment horizontal="center" vertical="center"/>
    </xf>
    <xf numFmtId="1" fontId="8" fillId="0" borderId="45" xfId="2" applyNumberFormat="1" applyFont="1" applyFill="1" applyBorder="1" applyAlignment="1">
      <alignment horizontal="center" vertical="center"/>
    </xf>
    <xf numFmtId="0" fontId="8" fillId="0" borderId="45" xfId="2" applyFont="1" applyFill="1" applyBorder="1" applyAlignment="1">
      <alignment horizontal="center" vertical="center"/>
    </xf>
    <xf numFmtId="0" fontId="5" fillId="0" borderId="45" xfId="2" applyFill="1" applyBorder="1" applyAlignment="1">
      <alignment horizontal="center" vertical="center"/>
    </xf>
    <xf numFmtId="1" fontId="8" fillId="17" borderId="45" xfId="2" applyNumberFormat="1" applyFont="1" applyFill="1" applyBorder="1" applyAlignment="1">
      <alignment horizontal="center" vertical="center"/>
    </xf>
    <xf numFmtId="0" fontId="5" fillId="0" borderId="45" xfId="2" applyBorder="1" applyAlignment="1">
      <alignment horizontal="right" vertical="center"/>
    </xf>
    <xf numFmtId="0" fontId="37" fillId="0" borderId="45" xfId="2" applyFont="1" applyFill="1" applyBorder="1" applyAlignment="1">
      <alignment horizontal="center" vertical="center"/>
    </xf>
    <xf numFmtId="1" fontId="38" fillId="25" borderId="45" xfId="2" applyNumberFormat="1" applyFont="1" applyFill="1" applyBorder="1" applyAlignment="1">
      <alignment horizontal="center" vertical="center"/>
    </xf>
    <xf numFmtId="0" fontId="39" fillId="0" borderId="45" xfId="2" applyFont="1" applyFill="1" applyBorder="1" applyAlignment="1">
      <alignment horizontal="center" vertical="center"/>
    </xf>
    <xf numFmtId="0" fontId="37" fillId="0" borderId="42" xfId="2" applyFont="1" applyFill="1" applyBorder="1" applyAlignment="1">
      <alignment horizontal="right" vertical="center"/>
    </xf>
    <xf numFmtId="0" fontId="37" fillId="0" borderId="42" xfId="2" applyFont="1" applyFill="1" applyBorder="1" applyAlignment="1">
      <alignment vertical="center"/>
    </xf>
    <xf numFmtId="0" fontId="37" fillId="0" borderId="42" xfId="2" applyFont="1" applyFill="1" applyBorder="1" applyAlignment="1">
      <alignment horizontal="center" vertical="center"/>
    </xf>
    <xf numFmtId="0" fontId="5" fillId="0" borderId="42" xfId="2" applyAlignment="1">
      <alignment vertical="center"/>
    </xf>
    <xf numFmtId="0" fontId="5" fillId="0" borderId="42" xfId="2" applyFont="1" applyFill="1" applyBorder="1"/>
    <xf numFmtId="0" fontId="40" fillId="18" borderId="45" xfId="2" applyFont="1" applyFill="1" applyBorder="1"/>
    <xf numFmtId="1" fontId="35" fillId="0" borderId="45" xfId="2" applyNumberFormat="1" applyFont="1" applyFill="1" applyBorder="1" applyAlignment="1">
      <alignment horizontal="center" vertical="center" wrapText="1" readingOrder="1"/>
    </xf>
    <xf numFmtId="0" fontId="40" fillId="0" borderId="45" xfId="2" applyFont="1" applyBorder="1"/>
    <xf numFmtId="0" fontId="40" fillId="0" borderId="53" xfId="2" applyFont="1" applyBorder="1" applyAlignment="1">
      <alignment horizontal="left" vertical="center"/>
    </xf>
    <xf numFmtId="1" fontId="35" fillId="23" borderId="53" xfId="2" applyNumberFormat="1" applyFont="1" applyFill="1" applyBorder="1" applyAlignment="1">
      <alignment horizontal="center" vertical="center" wrapText="1" readingOrder="1"/>
    </xf>
    <xf numFmtId="0" fontId="16" fillId="0" borderId="45" xfId="2" applyFont="1" applyBorder="1"/>
    <xf numFmtId="2" fontId="27" fillId="0" borderId="42" xfId="2" applyNumberFormat="1" applyFont="1" applyAlignment="1">
      <alignment wrapText="1"/>
    </xf>
    <xf numFmtId="0" fontId="5" fillId="14" borderId="22" xfId="0" applyFont="1" applyFill="1" applyBorder="1" applyAlignment="1">
      <alignment horizontal="center"/>
    </xf>
    <xf numFmtId="1" fontId="5" fillId="9" borderId="44" xfId="0" applyNumberFormat="1" applyFont="1" applyFill="1" applyBorder="1" applyAlignment="1">
      <alignment horizontal="center"/>
    </xf>
    <xf numFmtId="1" fontId="5" fillId="14" borderId="19" xfId="0" applyNumberFormat="1" applyFont="1" applyFill="1" applyBorder="1" applyAlignment="1">
      <alignment horizontal="center"/>
    </xf>
    <xf numFmtId="0" fontId="5" fillId="14" borderId="19" xfId="0" applyFont="1" applyFill="1" applyBorder="1" applyAlignment="1">
      <alignment horizontal="center"/>
    </xf>
    <xf numFmtId="0" fontId="5" fillId="14" borderId="32" xfId="0" applyFont="1" applyFill="1" applyBorder="1" applyAlignment="1">
      <alignment horizontal="center"/>
    </xf>
    <xf numFmtId="0" fontId="5" fillId="14" borderId="31" xfId="0" applyFont="1" applyFill="1" applyBorder="1" applyAlignment="1">
      <alignment horizontal="center"/>
    </xf>
    <xf numFmtId="1" fontId="5" fillId="14" borderId="45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 vertical="center" wrapText="1" readingOrder="1"/>
    </xf>
    <xf numFmtId="1" fontId="0" fillId="10" borderId="45" xfId="0" applyNumberFormat="1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/>
    </xf>
    <xf numFmtId="0" fontId="5" fillId="0" borderId="45" xfId="2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1" fontId="5" fillId="20" borderId="47" xfId="2" applyNumberFormat="1" applyFill="1" applyBorder="1" applyAlignment="1">
      <alignment horizontal="center" vertical="center"/>
    </xf>
    <xf numFmtId="1" fontId="5" fillId="24" borderId="45" xfId="2" applyNumberForma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" fontId="5" fillId="9" borderId="34" xfId="0" applyNumberFormat="1" applyFont="1" applyFill="1" applyBorder="1" applyAlignment="1">
      <alignment horizontal="center" vertical="center"/>
    </xf>
    <xf numFmtId="1" fontId="5" fillId="9" borderId="1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23" xfId="0" applyFont="1" applyBorder="1" applyAlignment="1">
      <alignment vertical="center"/>
    </xf>
    <xf numFmtId="0" fontId="9" fillId="0" borderId="24" xfId="0" applyFont="1" applyBorder="1" applyAlignment="1"/>
    <xf numFmtId="0" fontId="5" fillId="0" borderId="23" xfId="0" applyFont="1" applyBorder="1" applyAlignment="1">
      <alignment vertical="center"/>
    </xf>
    <xf numFmtId="0" fontId="5" fillId="0" borderId="20" xfId="0" applyFont="1" applyBorder="1"/>
    <xf numFmtId="0" fontId="5" fillId="26" borderId="9" xfId="0" applyFont="1" applyFill="1" applyBorder="1" applyAlignment="1">
      <alignment horizontal="center"/>
    </xf>
    <xf numFmtId="0" fontId="5" fillId="26" borderId="9" xfId="0" applyFont="1" applyFill="1" applyBorder="1" applyAlignment="1">
      <alignment horizontal="center" vertical="center"/>
    </xf>
    <xf numFmtId="0" fontId="5" fillId="0" borderId="42" xfId="3" applyFont="1"/>
    <xf numFmtId="0" fontId="2" fillId="0" borderId="42" xfId="3" applyFont="1"/>
    <xf numFmtId="0" fontId="0" fillId="0" borderId="42" xfId="3" applyFont="1" applyAlignment="1"/>
    <xf numFmtId="0" fontId="8" fillId="0" borderId="42" xfId="3" applyFont="1"/>
    <xf numFmtId="0" fontId="7" fillId="0" borderId="42" xfId="3" applyFont="1"/>
    <xf numFmtId="1" fontId="5" fillId="0" borderId="42" xfId="3" applyNumberFormat="1" applyFont="1"/>
    <xf numFmtId="0" fontId="16" fillId="0" borderId="42" xfId="3" applyFont="1"/>
    <xf numFmtId="0" fontId="17" fillId="0" borderId="42" xfId="3" applyFont="1"/>
    <xf numFmtId="0" fontId="8" fillId="2" borderId="2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 wrapText="1"/>
    </xf>
    <xf numFmtId="0" fontId="8" fillId="2" borderId="32" xfId="3" applyFont="1" applyFill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 wrapText="1"/>
    </xf>
    <xf numFmtId="0" fontId="5" fillId="0" borderId="42" xfId="3" applyFont="1" applyAlignment="1">
      <alignment horizontal="right" vertical="center"/>
    </xf>
    <xf numFmtId="0" fontId="5" fillId="0" borderId="20" xfId="3" applyFont="1" applyBorder="1"/>
    <xf numFmtId="0" fontId="5" fillId="5" borderId="20" xfId="3" applyFont="1" applyFill="1" applyBorder="1" applyAlignment="1">
      <alignment vertical="center" wrapText="1"/>
    </xf>
    <xf numFmtId="0" fontId="5" fillId="5" borderId="32" xfId="3" applyFont="1" applyFill="1" applyBorder="1" applyAlignment="1">
      <alignment vertical="center" wrapText="1"/>
    </xf>
    <xf numFmtId="0" fontId="5" fillId="5" borderId="22" xfId="3" applyFont="1" applyFill="1" applyBorder="1" applyAlignment="1">
      <alignment horizontal="center" wrapText="1"/>
    </xf>
    <xf numFmtId="0" fontId="5" fillId="6" borderId="9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/>
    </xf>
    <xf numFmtId="0" fontId="5" fillId="0" borderId="9" xfId="3" applyFont="1" applyBorder="1"/>
    <xf numFmtId="0" fontId="8" fillId="5" borderId="21" xfId="3" applyFont="1" applyFill="1" applyBorder="1" applyAlignment="1">
      <alignment vertical="center" wrapText="1"/>
    </xf>
    <xf numFmtId="0" fontId="42" fillId="0" borderId="9" xfId="3" applyFont="1" applyBorder="1"/>
    <xf numFmtId="0" fontId="5" fillId="0" borderId="9" xfId="3" applyFont="1" applyBorder="1" applyAlignment="1">
      <alignment horizontal="center" vertical="center"/>
    </xf>
    <xf numFmtId="0" fontId="5" fillId="0" borderId="42" xfId="3" applyFont="1" applyAlignment="1"/>
    <xf numFmtId="0" fontId="5" fillId="5" borderId="21" xfId="3" applyFont="1" applyFill="1" applyBorder="1" applyAlignment="1">
      <alignment vertical="center" wrapText="1"/>
    </xf>
    <xf numFmtId="0" fontId="5" fillId="8" borderId="9" xfId="3" applyFont="1" applyFill="1" applyBorder="1" applyAlignment="1">
      <alignment horizontal="center" vertical="center"/>
    </xf>
    <xf numFmtId="2" fontId="43" fillId="0" borderId="42" xfId="3" applyNumberFormat="1" applyFont="1" applyAlignment="1">
      <alignment wrapText="1"/>
    </xf>
    <xf numFmtId="2" fontId="27" fillId="0" borderId="42" xfId="3" applyNumberFormat="1" applyFont="1" applyAlignment="1">
      <alignment wrapText="1"/>
    </xf>
    <xf numFmtId="0" fontId="5" fillId="0" borderId="19" xfId="3" applyFont="1" applyBorder="1" applyAlignment="1">
      <alignment horizontal="right"/>
    </xf>
    <xf numFmtId="0" fontId="5" fillId="0" borderId="9" xfId="3" applyFont="1" applyBorder="1" applyAlignment="1">
      <alignment vertical="center" wrapText="1"/>
    </xf>
    <xf numFmtId="0" fontId="5" fillId="3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right"/>
    </xf>
    <xf numFmtId="0" fontId="5" fillId="12" borderId="20" xfId="3" applyFont="1" applyFill="1" applyBorder="1" applyAlignment="1">
      <alignment horizontal="center" vertical="center"/>
    </xf>
    <xf numFmtId="0" fontId="5" fillId="12" borderId="9" xfId="3" applyFont="1" applyFill="1" applyBorder="1" applyAlignment="1">
      <alignment horizontal="center" vertical="center"/>
    </xf>
    <xf numFmtId="0" fontId="5" fillId="0" borderId="42" xfId="3" applyFont="1" applyAlignment="1">
      <alignment horizontal="left"/>
    </xf>
    <xf numFmtId="0" fontId="8" fillId="5" borderId="9" xfId="3" applyFont="1" applyFill="1" applyBorder="1"/>
    <xf numFmtId="1" fontId="5" fillId="0" borderId="9" xfId="3" applyNumberFormat="1" applyFont="1" applyBorder="1" applyAlignment="1">
      <alignment horizontal="center" vertical="center" wrapText="1" readingOrder="1"/>
    </xf>
    <xf numFmtId="0" fontId="5" fillId="3" borderId="22" xfId="3" applyFont="1" applyFill="1" applyBorder="1" applyAlignment="1">
      <alignment horizontal="center" vertical="center"/>
    </xf>
    <xf numFmtId="0" fontId="43" fillId="0" borderId="42" xfId="3" applyFont="1"/>
    <xf numFmtId="0" fontId="8" fillId="0" borderId="9" xfId="3" applyFont="1" applyBorder="1"/>
    <xf numFmtId="1" fontId="5" fillId="10" borderId="9" xfId="3" applyNumberFormat="1" applyFont="1" applyFill="1" applyBorder="1" applyAlignment="1">
      <alignment horizontal="center" vertical="center" wrapText="1" readingOrder="1"/>
    </xf>
    <xf numFmtId="0" fontId="5" fillId="0" borderId="19" xfId="3" applyFont="1" applyBorder="1"/>
    <xf numFmtId="0" fontId="8" fillId="0" borderId="34" xfId="3" applyFont="1" applyBorder="1" applyAlignment="1">
      <alignment horizontal="left" vertical="center"/>
    </xf>
    <xf numFmtId="1" fontId="5" fillId="10" borderId="34" xfId="3" applyNumberFormat="1" applyFont="1" applyFill="1" applyBorder="1" applyAlignment="1">
      <alignment horizontal="center" vertical="center" wrapText="1" readingOrder="1"/>
    </xf>
    <xf numFmtId="1" fontId="5" fillId="10" borderId="34" xfId="3" applyNumberFormat="1" applyFont="1" applyFill="1" applyBorder="1" applyAlignment="1">
      <alignment horizontal="left" vertical="center" wrapText="1" readingOrder="1"/>
    </xf>
    <xf numFmtId="0" fontId="5" fillId="3" borderId="34" xfId="3" applyFont="1" applyFill="1" applyBorder="1" applyAlignment="1">
      <alignment horizontal="center" vertical="center"/>
    </xf>
    <xf numFmtId="0" fontId="5" fillId="9" borderId="9" xfId="3" applyFont="1" applyFill="1" applyBorder="1"/>
    <xf numFmtId="0" fontId="5" fillId="9" borderId="44" xfId="3" applyFont="1" applyFill="1" applyBorder="1"/>
    <xf numFmtId="0" fontId="5" fillId="9" borderId="42" xfId="3" applyFont="1" applyFill="1" applyBorder="1"/>
    <xf numFmtId="1" fontId="5" fillId="9" borderId="9" xfId="3" applyNumberFormat="1" applyFont="1" applyFill="1" applyBorder="1" applyAlignment="1">
      <alignment horizontal="center" vertical="center"/>
    </xf>
    <xf numFmtId="0" fontId="8" fillId="0" borderId="22" xfId="3" applyFont="1" applyBorder="1"/>
    <xf numFmtId="1" fontId="5" fillId="11" borderId="9" xfId="3" applyNumberFormat="1" applyFont="1" applyFill="1" applyBorder="1" applyAlignment="1">
      <alignment horizontal="center" vertical="center" wrapText="1" readingOrder="1"/>
    </xf>
    <xf numFmtId="0" fontId="5" fillId="9" borderId="9" xfId="3" applyFont="1" applyFill="1" applyBorder="1" applyAlignment="1">
      <alignment vertical="center"/>
    </xf>
    <xf numFmtId="0" fontId="5" fillId="9" borderId="31" xfId="3" applyFont="1" applyFill="1" applyBorder="1" applyAlignment="1">
      <alignment vertical="center"/>
    </xf>
    <xf numFmtId="0" fontId="5" fillId="9" borderId="42" xfId="3" applyFont="1" applyFill="1" applyBorder="1" applyAlignment="1">
      <alignment vertical="center"/>
    </xf>
    <xf numFmtId="1" fontId="5" fillId="9" borderId="20" xfId="3" applyNumberFormat="1" applyFont="1" applyFill="1" applyBorder="1" applyAlignment="1">
      <alignment horizontal="center" vertical="center"/>
    </xf>
    <xf numFmtId="0" fontId="5" fillId="13" borderId="9" xfId="3" applyFont="1" applyFill="1" applyBorder="1" applyAlignment="1">
      <alignment vertical="center"/>
    </xf>
    <xf numFmtId="0" fontId="5" fillId="13" borderId="20" xfId="3" applyFont="1" applyFill="1" applyBorder="1" applyAlignment="1">
      <alignment vertical="center"/>
    </xf>
    <xf numFmtId="0" fontId="5" fillId="13" borderId="21" xfId="3" applyFont="1" applyFill="1" applyBorder="1" applyAlignment="1">
      <alignment vertical="center"/>
    </xf>
    <xf numFmtId="0" fontId="5" fillId="13" borderId="22" xfId="3" applyFont="1" applyFill="1" applyBorder="1" applyAlignment="1">
      <alignment vertical="center"/>
    </xf>
    <xf numFmtId="1" fontId="5" fillId="28" borderId="20" xfId="3" applyNumberFormat="1" applyFont="1" applyFill="1" applyBorder="1" applyAlignment="1">
      <alignment horizontal="center" vertical="center"/>
    </xf>
    <xf numFmtId="1" fontId="5" fillId="28" borderId="9" xfId="3" applyNumberFormat="1" applyFont="1" applyFill="1" applyBorder="1" applyAlignment="1">
      <alignment horizontal="center" vertical="center"/>
    </xf>
    <xf numFmtId="0" fontId="5" fillId="28" borderId="9" xfId="3" applyFont="1" applyFill="1" applyBorder="1" applyAlignment="1">
      <alignment horizontal="center"/>
    </xf>
    <xf numFmtId="1" fontId="8" fillId="0" borderId="9" xfId="3" applyNumberFormat="1" applyFont="1" applyBorder="1" applyAlignment="1">
      <alignment horizontal="center" vertical="center"/>
    </xf>
    <xf numFmtId="1" fontId="8" fillId="2" borderId="20" xfId="3" applyNumberFormat="1" applyFont="1" applyFill="1" applyBorder="1" applyAlignment="1">
      <alignment horizontal="center" vertical="center"/>
    </xf>
    <xf numFmtId="1" fontId="8" fillId="2" borderId="9" xfId="3" applyNumberFormat="1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10" borderId="20" xfId="3" applyFont="1" applyFill="1" applyBorder="1" applyAlignment="1">
      <alignment horizontal="center" vertical="center"/>
    </xf>
    <xf numFmtId="0" fontId="5" fillId="0" borderId="42" xfId="3" applyFont="1" applyAlignment="1">
      <alignment vertical="center"/>
    </xf>
    <xf numFmtId="0" fontId="44" fillId="0" borderId="42" xfId="4"/>
    <xf numFmtId="0" fontId="2" fillId="0" borderId="42" xfId="4" applyFont="1"/>
    <xf numFmtId="0" fontId="5" fillId="0" borderId="42" xfId="4" applyFont="1"/>
    <xf numFmtId="0" fontId="10" fillId="0" borderId="42" xfId="4" applyFont="1"/>
    <xf numFmtId="0" fontId="10" fillId="0" borderId="42" xfId="4" applyFont="1" applyAlignment="1">
      <alignment horizontal="center"/>
    </xf>
    <xf numFmtId="0" fontId="8" fillId="0" borderId="42" xfId="4" applyFont="1"/>
    <xf numFmtId="0" fontId="7" fillId="0" borderId="42" xfId="4" applyFont="1"/>
    <xf numFmtId="1" fontId="5" fillId="0" borderId="42" xfId="4" applyNumberFormat="1" applyFont="1"/>
    <xf numFmtId="0" fontId="16" fillId="0" borderId="42" xfId="4" applyFont="1"/>
    <xf numFmtId="0" fontId="17" fillId="0" borderId="42" xfId="4" applyFont="1"/>
    <xf numFmtId="0" fontId="5" fillId="0" borderId="42" xfId="4" applyFont="1" applyAlignment="1">
      <alignment horizontal="center" vertical="center" wrapText="1"/>
    </xf>
    <xf numFmtId="0" fontId="8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 wrapText="1"/>
    </xf>
    <xf numFmtId="0" fontId="5" fillId="0" borderId="42" xfId="4" applyFont="1" applyAlignment="1">
      <alignment horizontal="right" vertical="center"/>
    </xf>
    <xf numFmtId="0" fontId="5" fillId="0" borderId="56" xfId="4" applyFont="1" applyBorder="1" applyAlignment="1">
      <alignment horizontal="right"/>
    </xf>
    <xf numFmtId="0" fontId="5" fillId="30" borderId="56" xfId="4" applyFont="1" applyFill="1" applyBorder="1"/>
    <xf numFmtId="0" fontId="5" fillId="30" borderId="55" xfId="4" applyFont="1" applyFill="1" applyBorder="1"/>
    <xf numFmtId="0" fontId="5" fillId="30" borderId="57" xfId="4" applyFont="1" applyFill="1" applyBorder="1" applyAlignment="1">
      <alignment horizontal="center"/>
    </xf>
    <xf numFmtId="0" fontId="5" fillId="31" borderId="45" xfId="4" applyFont="1" applyFill="1" applyBorder="1" applyAlignment="1">
      <alignment horizontal="center"/>
    </xf>
    <xf numFmtId="0" fontId="5" fillId="32" borderId="45" xfId="4" applyFont="1" applyFill="1" applyBorder="1" applyAlignment="1">
      <alignment horizontal="center"/>
    </xf>
    <xf numFmtId="0" fontId="5" fillId="33" borderId="45" xfId="4" applyFont="1" applyFill="1" applyBorder="1" applyAlignment="1">
      <alignment horizontal="center"/>
    </xf>
    <xf numFmtId="0" fontId="5" fillId="0" borderId="42" xfId="4" applyFont="1" applyAlignment="1">
      <alignment horizontal="center" vertical="center"/>
    </xf>
    <xf numFmtId="0" fontId="5" fillId="0" borderId="45" xfId="4" applyFont="1" applyBorder="1"/>
    <xf numFmtId="0" fontId="8" fillId="30" borderId="55" xfId="4" applyFont="1" applyFill="1" applyBorder="1"/>
    <xf numFmtId="0" fontId="16" fillId="0" borderId="45" xfId="4" applyFont="1" applyBorder="1"/>
    <xf numFmtId="0" fontId="44" fillId="0" borderId="42" xfId="4" applyFont="1"/>
    <xf numFmtId="0" fontId="26" fillId="0" borderId="42" xfId="4" applyFont="1"/>
    <xf numFmtId="0" fontId="5" fillId="35" borderId="45" xfId="4" applyFont="1" applyFill="1" applyBorder="1" applyAlignment="1">
      <alignment horizontal="center"/>
    </xf>
    <xf numFmtId="2" fontId="27" fillId="0" borderId="42" xfId="4" applyNumberFormat="1" applyFont="1" applyAlignment="1">
      <alignment wrapText="1"/>
    </xf>
    <xf numFmtId="0" fontId="5" fillId="36" borderId="46" xfId="4" applyFont="1" applyFill="1" applyBorder="1" applyAlignment="1">
      <alignment horizontal="left"/>
    </xf>
    <xf numFmtId="0" fontId="5" fillId="36" borderId="49" xfId="4" applyFont="1" applyFill="1" applyBorder="1" applyAlignment="1">
      <alignment horizontal="left"/>
    </xf>
    <xf numFmtId="0" fontId="5" fillId="36" borderId="45" xfId="4" applyFont="1" applyFill="1" applyBorder="1" applyAlignment="1">
      <alignment horizontal="center"/>
    </xf>
    <xf numFmtId="0" fontId="5" fillId="0" borderId="54" xfId="4" applyFont="1" applyBorder="1" applyAlignment="1">
      <alignment horizontal="right"/>
    </xf>
    <xf numFmtId="0" fontId="5" fillId="37" borderId="45" xfId="4" applyFont="1" applyFill="1" applyBorder="1" applyAlignment="1">
      <alignment horizontal="center"/>
    </xf>
    <xf numFmtId="0" fontId="5" fillId="0" borderId="45" xfId="4" applyFont="1" applyBorder="1" applyAlignment="1">
      <alignment horizontal="right"/>
    </xf>
    <xf numFmtId="0" fontId="5" fillId="38" borderId="45" xfId="4" applyFont="1" applyFill="1" applyBorder="1" applyAlignment="1">
      <alignment horizontal="center"/>
    </xf>
    <xf numFmtId="0" fontId="44" fillId="0" borderId="42" xfId="4" applyFont="1" applyAlignment="1">
      <alignment horizontal="left"/>
    </xf>
    <xf numFmtId="0" fontId="5" fillId="0" borderId="45" xfId="4" applyFont="1" applyBorder="1" applyAlignment="1">
      <alignment horizontal="center" vertical="center"/>
    </xf>
    <xf numFmtId="1" fontId="44" fillId="31" borderId="45" xfId="4" applyNumberFormat="1" applyFont="1" applyFill="1" applyBorder="1" applyAlignment="1">
      <alignment horizontal="center"/>
    </xf>
    <xf numFmtId="1" fontId="44" fillId="0" borderId="45" xfId="4" applyNumberFormat="1" applyFont="1" applyBorder="1" applyAlignment="1">
      <alignment horizontal="center"/>
    </xf>
    <xf numFmtId="1" fontId="44" fillId="32" borderId="45" xfId="4" applyNumberFormat="1" applyFont="1" applyFill="1" applyBorder="1" applyAlignment="1">
      <alignment horizontal="center"/>
    </xf>
    <xf numFmtId="0" fontId="5" fillId="35" borderId="42" xfId="4" applyFont="1" applyFill="1" applyBorder="1"/>
    <xf numFmtId="1" fontId="44" fillId="37" borderId="45" xfId="4" applyNumberFormat="1" applyFont="1" applyFill="1" applyBorder="1" applyAlignment="1">
      <alignment horizontal="center"/>
    </xf>
    <xf numFmtId="0" fontId="5" fillId="35" borderId="54" xfId="4" applyFont="1" applyFill="1" applyBorder="1"/>
    <xf numFmtId="0" fontId="5" fillId="35" borderId="55" xfId="4" applyFont="1" applyFill="1" applyBorder="1"/>
    <xf numFmtId="1" fontId="5" fillId="35" borderId="52" xfId="4" applyNumberFormat="1" applyFont="1" applyFill="1" applyBorder="1" applyAlignment="1">
      <alignment horizontal="center"/>
    </xf>
    <xf numFmtId="0" fontId="5" fillId="40" borderId="45" xfId="4" applyFont="1" applyFill="1" applyBorder="1"/>
    <xf numFmtId="0" fontId="5" fillId="40" borderId="55" xfId="4" applyFont="1" applyFill="1" applyBorder="1"/>
    <xf numFmtId="0" fontId="5" fillId="40" borderId="49" xfId="4" applyFont="1" applyFill="1" applyBorder="1"/>
    <xf numFmtId="1" fontId="5" fillId="41" borderId="45" xfId="4" applyNumberFormat="1" applyFont="1" applyFill="1" applyBorder="1" applyAlignment="1">
      <alignment horizontal="center"/>
    </xf>
    <xf numFmtId="0" fontId="5" fillId="41" borderId="47" xfId="4" applyFont="1" applyFill="1" applyBorder="1" applyAlignment="1">
      <alignment horizontal="center"/>
    </xf>
    <xf numFmtId="1" fontId="5" fillId="41" borderId="54" xfId="4" applyNumberFormat="1" applyFont="1" applyFill="1" applyBorder="1" applyAlignment="1">
      <alignment horizontal="center"/>
    </xf>
    <xf numFmtId="0" fontId="5" fillId="41" borderId="54" xfId="4" applyFont="1" applyFill="1" applyBorder="1" applyAlignment="1">
      <alignment horizontal="center"/>
    </xf>
    <xf numFmtId="0" fontId="5" fillId="41" borderId="55" xfId="4" applyFont="1" applyFill="1" applyBorder="1" applyAlignment="1">
      <alignment horizontal="center"/>
    </xf>
    <xf numFmtId="0" fontId="5" fillId="41" borderId="56" xfId="4" applyFont="1" applyFill="1" applyBorder="1" applyAlignment="1">
      <alignment horizontal="center"/>
    </xf>
    <xf numFmtId="0" fontId="5" fillId="41" borderId="45" xfId="4" applyFont="1" applyFill="1" applyBorder="1" applyAlignment="1">
      <alignment horizontal="center"/>
    </xf>
    <xf numFmtId="1" fontId="8" fillId="0" borderId="45" xfId="4" applyNumberFormat="1" applyFont="1" applyBorder="1" applyAlignment="1">
      <alignment horizontal="center"/>
    </xf>
    <xf numFmtId="1" fontId="5" fillId="0" borderId="45" xfId="4" applyNumberFormat="1" applyFont="1" applyBorder="1" applyAlignment="1">
      <alignment horizontal="center"/>
    </xf>
    <xf numFmtId="1" fontId="8" fillId="29" borderId="45" xfId="4" applyNumberFormat="1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 vertical="center"/>
    </xf>
    <xf numFmtId="0" fontId="8" fillId="32" borderId="56" xfId="4" applyFont="1" applyFill="1" applyBorder="1" applyAlignment="1">
      <alignment horizontal="center" vertical="center"/>
    </xf>
    <xf numFmtId="0" fontId="5" fillId="0" borderId="42" xfId="4" applyFont="1" applyAlignment="1">
      <alignment vertical="center"/>
    </xf>
    <xf numFmtId="0" fontId="44" fillId="0" borderId="42" xfId="4" applyFont="1" applyAlignment="1">
      <alignment horizontal="right"/>
    </xf>
    <xf numFmtId="0" fontId="44" fillId="0" borderId="42" xfId="4" applyFont="1" applyAlignment="1">
      <alignment horizontal="center"/>
    </xf>
    <xf numFmtId="0" fontId="5" fillId="0" borderId="45" xfId="4" applyFont="1" applyBorder="1" applyAlignment="1">
      <alignment horizontal="center"/>
    </xf>
    <xf numFmtId="0" fontId="46" fillId="31" borderId="45" xfId="4" applyFont="1" applyFill="1" applyBorder="1" applyAlignment="1">
      <alignment horizontal="center"/>
    </xf>
    <xf numFmtId="0" fontId="44" fillId="31" borderId="45" xfId="4" applyFill="1" applyBorder="1" applyAlignment="1">
      <alignment horizontal="center"/>
    </xf>
    <xf numFmtId="1" fontId="46" fillId="0" borderId="45" xfId="4" applyNumberFormat="1" applyFont="1" applyBorder="1" applyAlignment="1">
      <alignment horizontal="center"/>
    </xf>
    <xf numFmtId="0" fontId="46" fillId="0" borderId="45" xfId="4" applyFont="1" applyBorder="1" applyAlignment="1">
      <alignment horizontal="center"/>
    </xf>
    <xf numFmtId="1" fontId="46" fillId="31" borderId="45" xfId="4" applyNumberFormat="1" applyFont="1" applyFill="1" applyBorder="1" applyAlignment="1">
      <alignment horizontal="center"/>
    </xf>
    <xf numFmtId="0" fontId="26" fillId="0" borderId="46" xfId="4" applyFont="1" applyBorder="1"/>
    <xf numFmtId="0" fontId="44" fillId="0" borderId="45" xfId="4" applyBorder="1" applyAlignment="1">
      <alignment horizontal="center"/>
    </xf>
    <xf numFmtId="0" fontId="3" fillId="0" borderId="42" xfId="6" applyBorder="1" applyProtection="1"/>
    <xf numFmtId="0" fontId="5" fillId="0" borderId="20" xfId="3" applyFont="1" applyBorder="1"/>
    <xf numFmtId="0" fontId="5" fillId="0" borderId="20" xfId="3" applyFont="1" applyBorder="1" applyAlignment="1">
      <alignment vertical="center"/>
    </xf>
    <xf numFmtId="0" fontId="5" fillId="0" borderId="44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16" fillId="0" borderId="9" xfId="3" applyFont="1" applyBorder="1"/>
    <xf numFmtId="0" fontId="0" fillId="0" borderId="42" xfId="3" applyFont="1"/>
    <xf numFmtId="0" fontId="26" fillId="0" borderId="42" xfId="3" applyFont="1"/>
    <xf numFmtId="0" fontId="5" fillId="44" borderId="9" xfId="3" applyFont="1" applyFill="1" applyBorder="1" applyAlignment="1">
      <alignment horizontal="center" vertical="center"/>
    </xf>
    <xf numFmtId="0" fontId="26" fillId="5" borderId="9" xfId="3" applyFont="1" applyFill="1" applyBorder="1"/>
    <xf numFmtId="1" fontId="0" fillId="0" borderId="9" xfId="3" applyNumberFormat="1" applyFont="1" applyBorder="1" applyAlignment="1">
      <alignment horizontal="center" vertical="center" wrapText="1" readingOrder="1"/>
    </xf>
    <xf numFmtId="0" fontId="27" fillId="0" borderId="42" xfId="3" applyFont="1"/>
    <xf numFmtId="0" fontId="26" fillId="0" borderId="9" xfId="3" applyFont="1" applyBorder="1"/>
    <xf numFmtId="1" fontId="0" fillId="10" borderId="9" xfId="3" applyNumberFormat="1" applyFont="1" applyFill="1" applyBorder="1" applyAlignment="1">
      <alignment horizontal="center" vertical="center" wrapText="1" readingOrder="1"/>
    </xf>
    <xf numFmtId="0" fontId="26" fillId="0" borderId="34" xfId="3" applyFont="1" applyBorder="1" applyAlignment="1">
      <alignment horizontal="left" vertical="center"/>
    </xf>
    <xf numFmtId="1" fontId="0" fillId="10" borderId="34" xfId="3" applyNumberFormat="1" applyFont="1" applyFill="1" applyBorder="1" applyAlignment="1">
      <alignment horizontal="center" vertical="center" wrapText="1" readingOrder="1"/>
    </xf>
    <xf numFmtId="1" fontId="0" fillId="10" borderId="34" xfId="3" applyNumberFormat="1" applyFont="1" applyFill="1" applyBorder="1" applyAlignment="1">
      <alignment horizontal="left" vertical="center" wrapText="1" readingOrder="1"/>
    </xf>
    <xf numFmtId="0" fontId="26" fillId="0" borderId="22" xfId="3" applyFont="1" applyBorder="1"/>
    <xf numFmtId="1" fontId="0" fillId="11" borderId="9" xfId="3" applyNumberFormat="1" applyFont="1" applyFill="1" applyBorder="1" applyAlignment="1">
      <alignment horizontal="center" vertical="center" wrapText="1" readingOrder="1"/>
    </xf>
    <xf numFmtId="0" fontId="0" fillId="0" borderId="42" xfId="3" applyFont="1" applyAlignment="1">
      <alignment horizontal="right" vertical="center"/>
    </xf>
    <xf numFmtId="0" fontId="0" fillId="0" borderId="42" xfId="3" applyFont="1" applyAlignment="1">
      <alignment vertical="center"/>
    </xf>
    <xf numFmtId="0" fontId="0" fillId="0" borderId="42" xfId="3" applyFont="1" applyAlignment="1">
      <alignment horizontal="center" vertical="center"/>
    </xf>
    <xf numFmtId="0" fontId="10" fillId="0" borderId="42" xfId="3" applyFont="1"/>
    <xf numFmtId="0" fontId="10" fillId="0" borderId="42" xfId="3" applyFont="1" applyAlignment="1">
      <alignment horizontal="center"/>
    </xf>
    <xf numFmtId="0" fontId="8" fillId="5" borderId="32" xfId="3" applyFont="1" applyFill="1" applyBorder="1"/>
    <xf numFmtId="0" fontId="31" fillId="0" borderId="9" xfId="3" applyFont="1" applyBorder="1"/>
    <xf numFmtId="0" fontId="48" fillId="0" borderId="9" xfId="3" applyFont="1" applyBorder="1"/>
    <xf numFmtId="0" fontId="31" fillId="0" borderId="9" xfId="3" applyFont="1" applyBorder="1" applyAlignment="1">
      <alignment horizontal="center" vertical="center"/>
    </xf>
    <xf numFmtId="0" fontId="3" fillId="0" borderId="9" xfId="3" applyFont="1" applyBorder="1"/>
    <xf numFmtId="0" fontId="5" fillId="26" borderId="9" xfId="3" applyFont="1" applyFill="1" applyBorder="1" applyAlignment="1">
      <alignment horizontal="center" vertical="center"/>
    </xf>
    <xf numFmtId="0" fontId="5" fillId="0" borderId="34" xfId="3" applyFont="1" applyBorder="1"/>
    <xf numFmtId="0" fontId="26" fillId="5" borderId="22" xfId="3" applyFont="1" applyFill="1" applyBorder="1"/>
    <xf numFmtId="1" fontId="0" fillId="11" borderId="34" xfId="3" applyNumberFormat="1" applyFont="1" applyFill="1" applyBorder="1" applyAlignment="1">
      <alignment horizontal="left" vertical="center" wrapText="1" readingOrder="1"/>
    </xf>
    <xf numFmtId="1" fontId="5" fillId="14" borderId="20" xfId="3" applyNumberFormat="1" applyFont="1" applyFill="1" applyBorder="1" applyAlignment="1">
      <alignment horizontal="center" vertical="center"/>
    </xf>
    <xf numFmtId="1" fontId="5" fillId="14" borderId="9" xfId="3" applyNumberFormat="1" applyFont="1" applyFill="1" applyBorder="1" applyAlignment="1">
      <alignment horizontal="center" vertical="center"/>
    </xf>
    <xf numFmtId="0" fontId="5" fillId="14" borderId="9" xfId="3" applyFont="1" applyFill="1" applyBorder="1" applyAlignment="1">
      <alignment horizontal="center"/>
    </xf>
    <xf numFmtId="0" fontId="29" fillId="0" borderId="42" xfId="3" applyFont="1"/>
    <xf numFmtId="0" fontId="30" fillId="0" borderId="42" xfId="3" applyFont="1"/>
    <xf numFmtId="0" fontId="5" fillId="0" borderId="41" xfId="3" applyFont="1" applyBorder="1" applyAlignment="1">
      <alignment vertical="center"/>
    </xf>
    <xf numFmtId="0" fontId="5" fillId="0" borderId="9" xfId="3" applyFont="1" applyBorder="1" applyAlignment="1">
      <alignment vertical="center"/>
    </xf>
    <xf numFmtId="0" fontId="5" fillId="45" borderId="44" xfId="3" applyFont="1" applyFill="1" applyBorder="1"/>
    <xf numFmtId="0" fontId="5" fillId="45" borderId="42" xfId="3" applyFont="1" applyFill="1" applyBorder="1"/>
    <xf numFmtId="0" fontId="5" fillId="0" borderId="44" xfId="3" applyFont="1" applyBorder="1" applyAlignment="1">
      <alignment vertical="center"/>
    </xf>
    <xf numFmtId="0" fontId="5" fillId="35" borderId="46" xfId="4" applyFont="1" applyFill="1" applyBorder="1" applyAlignment="1"/>
    <xf numFmtId="0" fontId="5" fillId="35" borderId="49" xfId="4" applyFont="1" applyFill="1" applyBorder="1" applyAlignment="1"/>
    <xf numFmtId="0" fontId="5" fillId="35" borderId="47" xfId="4" applyFont="1" applyFill="1" applyBorder="1" applyAlignment="1"/>
    <xf numFmtId="1" fontId="44" fillId="0" borderId="42" xfId="4" applyNumberFormat="1"/>
    <xf numFmtId="164" fontId="8" fillId="17" borderId="45" xfId="2" applyNumberFormat="1" applyFont="1" applyFill="1" applyBorder="1" applyAlignment="1">
      <alignment horizontal="center" vertical="center"/>
    </xf>
    <xf numFmtId="0" fontId="5" fillId="34" borderId="45" xfId="4" applyFont="1" applyFill="1" applyBorder="1" applyAlignment="1">
      <alignment horizontal="center" vertical="center"/>
    </xf>
    <xf numFmtId="0" fontId="5" fillId="35" borderId="45" xfId="4" applyFont="1" applyFill="1" applyBorder="1" applyAlignment="1">
      <alignment horizontal="center" vertical="center"/>
    </xf>
    <xf numFmtId="0" fontId="35" fillId="0" borderId="42" xfId="1"/>
    <xf numFmtId="1" fontId="8" fillId="42" borderId="45" xfId="4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9" xfId="0" applyFont="1" applyBorder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8" fillId="29" borderId="45" xfId="4" applyFont="1" applyFill="1" applyBorder="1" applyAlignment="1">
      <alignment horizontal="center" vertical="center"/>
    </xf>
    <xf numFmtId="1" fontId="8" fillId="15" borderId="9" xfId="0" applyNumberFormat="1" applyFont="1" applyFill="1" applyBorder="1" applyAlignment="1">
      <alignment horizontal="center" vertical="center"/>
    </xf>
    <xf numFmtId="0" fontId="5" fillId="46" borderId="9" xfId="3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8" fillId="17" borderId="46" xfId="2" applyFont="1" applyFill="1" applyBorder="1" applyAlignment="1">
      <alignment horizontal="center" vertical="center"/>
    </xf>
    <xf numFmtId="0" fontId="5" fillId="0" borderId="45" xfId="2" applyFont="1" applyFill="1" applyBorder="1"/>
    <xf numFmtId="1" fontId="5" fillId="0" borderId="45" xfId="2" applyNumberFormat="1" applyFill="1" applyBorder="1" applyAlignment="1">
      <alignment horizontal="center" vertical="center"/>
    </xf>
    <xf numFmtId="1" fontId="5" fillId="0" borderId="46" xfId="2" applyNumberFormat="1" applyFill="1" applyBorder="1" applyAlignment="1">
      <alignment horizontal="center" vertical="center"/>
    </xf>
    <xf numFmtId="0" fontId="8" fillId="0" borderId="49" xfId="2" applyFont="1" applyFill="1" applyBorder="1"/>
    <xf numFmtId="0" fontId="35" fillId="0" borderId="42" xfId="1" applyFont="1" applyAlignment="1"/>
    <xf numFmtId="0" fontId="2" fillId="0" borderId="42" xfId="1" applyFont="1"/>
    <xf numFmtId="0" fontId="5" fillId="0" borderId="42" xfId="1" applyFont="1"/>
    <xf numFmtId="0" fontId="8" fillId="0" borderId="42" xfId="1" applyFont="1"/>
    <xf numFmtId="0" fontId="7" fillId="0" borderId="42" xfId="17" applyFont="1"/>
    <xf numFmtId="1" fontId="5" fillId="0" borderId="42" xfId="1" applyNumberFormat="1" applyFont="1"/>
    <xf numFmtId="0" fontId="7" fillId="0" borderId="42" xfId="1" applyFont="1"/>
    <xf numFmtId="0" fontId="0" fillId="0" borderId="42" xfId="17" applyFont="1" applyAlignment="1"/>
    <xf numFmtId="0" fontId="8" fillId="0" borderId="42" xfId="17" applyFont="1"/>
    <xf numFmtId="0" fontId="16" fillId="0" borderId="42" xfId="17" applyFont="1"/>
    <xf numFmtId="0" fontId="17" fillId="0" borderId="42" xfId="17" applyFont="1"/>
    <xf numFmtId="0" fontId="8" fillId="2" borderId="2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 wrapText="1"/>
    </xf>
    <xf numFmtId="0" fontId="8" fillId="2" borderId="32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42" xfId="1" applyFont="1" applyAlignment="1">
      <alignment horizontal="right" vertical="center"/>
    </xf>
    <xf numFmtId="0" fontId="5" fillId="0" borderId="20" xfId="1" applyFont="1" applyBorder="1"/>
    <xf numFmtId="0" fontId="5" fillId="3" borderId="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/>
    </xf>
    <xf numFmtId="0" fontId="5" fillId="0" borderId="9" xfId="1" applyFont="1" applyBorder="1"/>
    <xf numFmtId="0" fontId="8" fillId="5" borderId="21" xfId="1" applyFont="1" applyFill="1" applyBorder="1" applyAlignment="1">
      <alignment vertical="center" wrapText="1"/>
    </xf>
    <xf numFmtId="0" fontId="16" fillId="0" borderId="9" xfId="1" applyFont="1" applyBorder="1"/>
    <xf numFmtId="0" fontId="5" fillId="0" borderId="9" xfId="1" applyFont="1" applyBorder="1" applyAlignment="1">
      <alignment horizontal="center" vertical="center"/>
    </xf>
    <xf numFmtId="0" fontId="35" fillId="0" borderId="42" xfId="1" applyFont="1"/>
    <xf numFmtId="0" fontId="26" fillId="0" borderId="42" xfId="1" applyFont="1"/>
    <xf numFmtId="0" fontId="0" fillId="0" borderId="42" xfId="17" applyFont="1"/>
    <xf numFmtId="0" fontId="5" fillId="8" borderId="9" xfId="1" applyFont="1" applyFill="1" applyBorder="1" applyAlignment="1">
      <alignment horizontal="center" vertical="center"/>
    </xf>
    <xf numFmtId="2" fontId="27" fillId="0" borderId="42" xfId="1" applyNumberFormat="1" applyFont="1" applyAlignment="1">
      <alignment wrapText="1"/>
    </xf>
    <xf numFmtId="0" fontId="5" fillId="0" borderId="19" xfId="1" applyFont="1" applyBorder="1" applyAlignment="1">
      <alignment horizontal="right"/>
    </xf>
    <xf numFmtId="0" fontId="5" fillId="0" borderId="9" xfId="1" applyFont="1" applyBorder="1" applyAlignment="1">
      <alignment vertical="center" wrapText="1"/>
    </xf>
    <xf numFmtId="0" fontId="5" fillId="26" borderId="9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6" fillId="0" borderId="42" xfId="1" applyFont="1"/>
    <xf numFmtId="0" fontId="17" fillId="0" borderId="42" xfId="1" applyFont="1"/>
    <xf numFmtId="0" fontId="5" fillId="0" borderId="9" xfId="1" applyFont="1" applyBorder="1" applyAlignment="1">
      <alignment horizontal="right"/>
    </xf>
    <xf numFmtId="0" fontId="5" fillId="12" borderId="20" xfId="1" applyFont="1" applyFill="1" applyBorder="1" applyAlignment="1">
      <alignment horizontal="center" vertical="center"/>
    </xf>
    <xf numFmtId="0" fontId="5" fillId="12" borderId="9" xfId="1" applyFont="1" applyFill="1" applyBorder="1" applyAlignment="1">
      <alignment horizontal="center" vertical="center"/>
    </xf>
    <xf numFmtId="0" fontId="0" fillId="0" borderId="42" xfId="17" applyFont="1" applyAlignment="1">
      <alignment horizontal="left"/>
    </xf>
    <xf numFmtId="0" fontId="26" fillId="5" borderId="9" xfId="1" applyFont="1" applyFill="1" applyBorder="1"/>
    <xf numFmtId="1" fontId="35" fillId="0" borderId="9" xfId="1" applyNumberFormat="1" applyFont="1" applyBorder="1" applyAlignment="1">
      <alignment horizontal="center" vertical="center" wrapText="1" readingOrder="1"/>
    </xf>
    <xf numFmtId="0" fontId="5" fillId="3" borderId="22" xfId="1" applyFont="1" applyFill="1" applyBorder="1" applyAlignment="1">
      <alignment horizontal="center" vertical="center"/>
    </xf>
    <xf numFmtId="0" fontId="26" fillId="0" borderId="9" xfId="1" applyFont="1" applyBorder="1"/>
    <xf numFmtId="1" fontId="35" fillId="10" borderId="9" xfId="1" applyNumberFormat="1" applyFont="1" applyFill="1" applyBorder="1" applyAlignment="1">
      <alignment horizontal="center" vertical="center" wrapText="1" readingOrder="1"/>
    </xf>
    <xf numFmtId="0" fontId="5" fillId="0" borderId="20" xfId="1" applyFont="1" applyBorder="1" applyAlignment="1">
      <alignment horizontal="center" vertical="center"/>
    </xf>
    <xf numFmtId="0" fontId="26" fillId="0" borderId="22" xfId="1" applyFont="1" applyBorder="1"/>
    <xf numFmtId="0" fontId="5" fillId="9" borderId="37" xfId="1" applyFont="1" applyFill="1" applyBorder="1"/>
    <xf numFmtId="0" fontId="5" fillId="9" borderId="44" xfId="1" applyFont="1" applyFill="1" applyBorder="1"/>
    <xf numFmtId="0" fontId="5" fillId="9" borderId="42" xfId="1" applyFont="1" applyFill="1" applyBorder="1"/>
    <xf numFmtId="1" fontId="5" fillId="9" borderId="34" xfId="1" applyNumberFormat="1" applyFont="1" applyFill="1" applyBorder="1" applyAlignment="1">
      <alignment horizontal="center" vertical="center"/>
    </xf>
    <xf numFmtId="0" fontId="5" fillId="0" borderId="45" xfId="1" applyFont="1" applyBorder="1"/>
    <xf numFmtId="0" fontId="35" fillId="0" borderId="45" xfId="1" applyFont="1" applyBorder="1" applyAlignment="1"/>
    <xf numFmtId="1" fontId="35" fillId="10" borderId="45" xfId="1" applyNumberFormat="1" applyFont="1" applyFill="1" applyBorder="1" applyAlignment="1">
      <alignment horizontal="center" vertical="center" wrapText="1" readingOrder="1"/>
    </xf>
    <xf numFmtId="0" fontId="35" fillId="0" borderId="45" xfId="1" applyFont="1" applyBorder="1" applyAlignment="1">
      <alignment horizontal="center" vertical="center"/>
    </xf>
    <xf numFmtId="0" fontId="5" fillId="3" borderId="45" xfId="1" applyFont="1" applyFill="1" applyBorder="1" applyAlignment="1">
      <alignment horizontal="center" vertical="center"/>
    </xf>
    <xf numFmtId="0" fontId="8" fillId="0" borderId="45" xfId="1" applyFont="1" applyBorder="1"/>
    <xf numFmtId="0" fontId="5" fillId="0" borderId="45" xfId="1" applyFont="1" applyBorder="1" applyAlignment="1">
      <alignment horizontal="center" vertical="center"/>
    </xf>
    <xf numFmtId="0" fontId="5" fillId="0" borderId="45" xfId="1" applyFont="1" applyBorder="1" applyAlignment="1"/>
    <xf numFmtId="1" fontId="5" fillId="10" borderId="45" xfId="1" applyNumberFormat="1" applyFont="1" applyFill="1" applyBorder="1" applyAlignment="1">
      <alignment horizontal="center" vertical="center" wrapText="1" readingOrder="1"/>
    </xf>
    <xf numFmtId="0" fontId="26" fillId="0" borderId="19" xfId="1" applyFont="1" applyBorder="1"/>
    <xf numFmtId="1" fontId="35" fillId="10" borderId="19" xfId="1" applyNumberFormat="1" applyFont="1" applyFill="1" applyBorder="1" applyAlignment="1">
      <alignment horizontal="center" vertical="center" wrapText="1" readingOrder="1"/>
    </xf>
    <xf numFmtId="0" fontId="8" fillId="0" borderId="9" xfId="1" applyFont="1" applyBorder="1"/>
    <xf numFmtId="1" fontId="5" fillId="10" borderId="9" xfId="1" applyNumberFormat="1" applyFont="1" applyFill="1" applyBorder="1" applyAlignment="1">
      <alignment horizontal="center" vertical="center" wrapText="1" readingOrder="1"/>
    </xf>
    <xf numFmtId="1" fontId="35" fillId="11" borderId="9" xfId="1" applyNumberFormat="1" applyFont="1" applyFill="1" applyBorder="1" applyAlignment="1">
      <alignment horizontal="center" vertical="center" wrapText="1" readingOrder="1"/>
    </xf>
    <xf numFmtId="1" fontId="5" fillId="9" borderId="20" xfId="1" applyNumberFormat="1" applyFont="1" applyFill="1" applyBorder="1" applyAlignment="1">
      <alignment horizontal="center" vertical="center"/>
    </xf>
    <xf numFmtId="1" fontId="5" fillId="9" borderId="9" xfId="1" applyNumberFormat="1" applyFont="1" applyFill="1" applyBorder="1" applyAlignment="1">
      <alignment horizontal="center" vertical="center"/>
    </xf>
    <xf numFmtId="1" fontId="5" fillId="14" borderId="20" xfId="1" applyNumberFormat="1" applyFont="1" applyFill="1" applyBorder="1" applyAlignment="1">
      <alignment horizontal="center" vertical="center"/>
    </xf>
    <xf numFmtId="1" fontId="5" fillId="14" borderId="9" xfId="1" applyNumberFormat="1" applyFont="1" applyFill="1" applyBorder="1" applyAlignment="1">
      <alignment horizontal="center" vertical="center"/>
    </xf>
    <xf numFmtId="0" fontId="5" fillId="14" borderId="9" xfId="1" applyFont="1" applyFill="1" applyBorder="1" applyAlignment="1">
      <alignment horizont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/>
    <xf numFmtId="0" fontId="5" fillId="0" borderId="22" xfId="1" applyFont="1" applyBorder="1"/>
    <xf numFmtId="1" fontId="8" fillId="0" borderId="9" xfId="1" applyNumberFormat="1" applyFont="1" applyBorder="1" applyAlignment="1">
      <alignment horizontal="center" vertical="center"/>
    </xf>
    <xf numFmtId="1" fontId="8" fillId="2" borderId="20" xfId="1" applyNumberFormat="1" applyFont="1" applyFill="1" applyBorder="1" applyAlignment="1">
      <alignment horizontal="center" vertical="center"/>
    </xf>
    <xf numFmtId="1" fontId="8" fillId="2" borderId="9" xfId="1" applyNumberFormat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10" borderId="20" xfId="17" applyFont="1" applyFill="1" applyBorder="1" applyAlignment="1">
      <alignment horizontal="center" vertical="center"/>
    </xf>
    <xf numFmtId="0" fontId="5" fillId="0" borderId="42" xfId="17" applyFont="1" applyAlignment="1">
      <alignment horizontal="center" vertical="center"/>
    </xf>
    <xf numFmtId="0" fontId="5" fillId="0" borderId="42" xfId="1" applyFont="1" applyAlignment="1">
      <alignment vertical="center"/>
    </xf>
    <xf numFmtId="1" fontId="8" fillId="2" borderId="32" xfId="1" applyNumberFormat="1" applyFont="1" applyFill="1" applyBorder="1" applyAlignment="1">
      <alignment horizontal="center" vertical="center"/>
    </xf>
    <xf numFmtId="1" fontId="8" fillId="2" borderId="31" xfId="1" applyNumberFormat="1" applyFont="1" applyFill="1" applyBorder="1" applyAlignment="1">
      <alignment horizontal="center" vertical="center"/>
    </xf>
    <xf numFmtId="1" fontId="8" fillId="2" borderId="45" xfId="1" applyNumberFormat="1" applyFont="1" applyFill="1" applyBorder="1" applyAlignment="1">
      <alignment horizontal="center" vertical="center"/>
    </xf>
    <xf numFmtId="0" fontId="35" fillId="0" borderId="42" xfId="1" applyFont="1" applyAlignment="1">
      <alignment horizontal="right" vertical="center"/>
    </xf>
    <xf numFmtId="0" fontId="0" fillId="0" borderId="42" xfId="3" applyFont="1" applyAlignment="1"/>
    <xf numFmtId="0" fontId="5" fillId="0" borderId="31" xfId="3" applyFont="1" applyBorder="1"/>
    <xf numFmtId="0" fontId="0" fillId="0" borderId="42" xfId="3" applyFont="1" applyAlignment="1">
      <alignment horizontal="left"/>
    </xf>
    <xf numFmtId="0" fontId="0" fillId="0" borderId="0" xfId="0" applyFont="1" applyAlignment="1"/>
    <xf numFmtId="0" fontId="0" fillId="0" borderId="42" xfId="3" applyFont="1" applyAlignment="1"/>
    <xf numFmtId="0" fontId="8" fillId="10" borderId="32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44" xfId="0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/>
    </xf>
    <xf numFmtId="0" fontId="8" fillId="32" borderId="56" xfId="4" applyFont="1" applyFill="1" applyBorder="1" applyAlignment="1">
      <alignment horizontal="center"/>
    </xf>
    <xf numFmtId="1" fontId="8" fillId="2" borderId="22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/>
    </xf>
    <xf numFmtId="1" fontId="0" fillId="0" borderId="42" xfId="0" applyNumberFormat="1" applyFont="1" applyBorder="1" applyAlignment="1">
      <alignment horizontal="center"/>
    </xf>
    <xf numFmtId="1" fontId="0" fillId="0" borderId="44" xfId="0" applyNumberFormat="1" applyFont="1" applyBorder="1" applyAlignment="1">
      <alignment horizontal="center"/>
    </xf>
    <xf numFmtId="1" fontId="8" fillId="2" borderId="45" xfId="0" applyNumberFormat="1" applyFont="1" applyFill="1" applyBorder="1" applyAlignment="1">
      <alignment horizontal="center" vertical="center"/>
    </xf>
    <xf numFmtId="0" fontId="5" fillId="47" borderId="9" xfId="0" applyFont="1" applyFill="1" applyBorder="1" applyAlignment="1">
      <alignment horizontal="center"/>
    </xf>
    <xf numFmtId="0" fontId="5" fillId="48" borderId="45" xfId="4" applyFont="1" applyFill="1" applyBorder="1" applyAlignment="1">
      <alignment horizontal="center"/>
    </xf>
    <xf numFmtId="0" fontId="5" fillId="49" borderId="45" xfId="4" applyFont="1" applyFill="1" applyBorder="1" applyAlignment="1">
      <alignment horizontal="center"/>
    </xf>
    <xf numFmtId="0" fontId="0" fillId="0" borderId="0" xfId="0" applyFont="1" applyAlignment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5" fillId="0" borderId="42" xfId="3" applyFont="1" applyAlignment="1">
      <alignment horizontal="left"/>
    </xf>
    <xf numFmtId="0" fontId="35" fillId="0" borderId="42" xfId="1" applyFont="1" applyAlignment="1"/>
    <xf numFmtId="0" fontId="5" fillId="0" borderId="34" xfId="0" applyFont="1" applyBorder="1" applyAlignment="1">
      <alignment horizontal="center" vertical="center"/>
    </xf>
    <xf numFmtId="0" fontId="26" fillId="0" borderId="22" xfId="0" applyFont="1" applyBorder="1"/>
    <xf numFmtId="0" fontId="8" fillId="0" borderId="22" xfId="1" applyFont="1" applyBorder="1"/>
    <xf numFmtId="0" fontId="26" fillId="0" borderId="36" xfId="0" applyFont="1" applyBorder="1" applyAlignment="1">
      <alignment vertical="center"/>
    </xf>
    <xf numFmtId="1" fontId="0" fillId="10" borderId="9" xfId="0" applyNumberFormat="1" applyFont="1" applyFill="1" applyBorder="1" applyAlignment="1">
      <alignment horizontal="center"/>
    </xf>
    <xf numFmtId="1" fontId="0" fillId="10" borderId="9" xfId="0" applyNumberFormat="1" applyFont="1" applyFill="1" applyBorder="1" applyAlignment="1">
      <alignment horizontal="center" vertical="center"/>
    </xf>
    <xf numFmtId="0" fontId="26" fillId="5" borderId="22" xfId="0" applyFont="1" applyFill="1" applyBorder="1"/>
    <xf numFmtId="0" fontId="26" fillId="0" borderId="22" xfId="0" applyFont="1" applyFill="1" applyBorder="1"/>
    <xf numFmtId="0" fontId="0" fillId="0" borderId="42" xfId="3" applyFont="1" applyAlignment="1"/>
    <xf numFmtId="0" fontId="5" fillId="0" borderId="22" xfId="3" applyFont="1" applyBorder="1"/>
    <xf numFmtId="0" fontId="5" fillId="0" borderId="21" xfId="3" applyFont="1" applyBorder="1"/>
    <xf numFmtId="0" fontId="31" fillId="0" borderId="20" xfId="3" applyFont="1" applyBorder="1"/>
    <xf numFmtId="0" fontId="0" fillId="0" borderId="0" xfId="0" applyFont="1" applyAlignment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35" fillId="0" borderId="42" xfId="1" applyFont="1" applyAlignment="1"/>
    <xf numFmtId="0" fontId="5" fillId="0" borderId="34" xfId="0" applyFont="1" applyBorder="1" applyAlignment="1">
      <alignment horizontal="center" vertical="center"/>
    </xf>
    <xf numFmtId="0" fontId="0" fillId="0" borderId="45" xfId="0" applyFont="1" applyBorder="1" applyAlignment="1"/>
    <xf numFmtId="0" fontId="26" fillId="0" borderId="45" xfId="0" applyFont="1" applyBorder="1" applyAlignment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54" fillId="0" borderId="0" xfId="0" applyFont="1" applyAlignment="1">
      <alignment vertical="top"/>
    </xf>
    <xf numFmtId="0" fontId="0" fillId="0" borderId="0" xfId="0" applyFont="1" applyAlignment="1"/>
    <xf numFmtId="0" fontId="0" fillId="0" borderId="42" xfId="3" applyFont="1" applyAlignment="1"/>
    <xf numFmtId="0" fontId="35" fillId="0" borderId="42" xfId="1" applyFont="1" applyAlignment="1"/>
    <xf numFmtId="0" fontId="0" fillId="0" borderId="32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26" fillId="0" borderId="0" xfId="0" applyFont="1" applyAlignment="1"/>
    <xf numFmtId="0" fontId="0" fillId="0" borderId="0" xfId="0" applyFont="1" applyAlignment="1"/>
    <xf numFmtId="0" fontId="35" fillId="0" borderId="42" xfId="1" applyFont="1" applyAlignment="1"/>
    <xf numFmtId="1" fontId="35" fillId="10" borderId="9" xfId="2" applyNumberFormat="1" applyFont="1" applyFill="1" applyBorder="1" applyAlignment="1">
      <alignment horizontal="center"/>
    </xf>
    <xf numFmtId="0" fontId="5" fillId="0" borderId="45" xfId="4" applyFont="1" applyBorder="1" applyAlignment="1">
      <alignment horizontal="center" vertical="center"/>
    </xf>
    <xf numFmtId="0" fontId="30" fillId="18" borderId="46" xfId="2" applyFont="1" applyFill="1" applyBorder="1" applyAlignment="1">
      <alignment vertical="center" wrapText="1"/>
    </xf>
    <xf numFmtId="0" fontId="5" fillId="0" borderId="46" xfId="2" applyBorder="1" applyAlignment="1">
      <alignment horizontal="center" vertical="center"/>
    </xf>
    <xf numFmtId="0" fontId="30" fillId="5" borderId="20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/>
    <xf numFmtId="0" fontId="0" fillId="0" borderId="4" xfId="0" applyFont="1" applyBorder="1"/>
    <xf numFmtId="0" fontId="9" fillId="0" borderId="4" xfId="0" applyFont="1" applyBorder="1"/>
    <xf numFmtId="0" fontId="9" fillId="0" borderId="6" xfId="0" applyFont="1" applyBorder="1"/>
    <xf numFmtId="0" fontId="0" fillId="0" borderId="32" xfId="0" applyFont="1" applyBorder="1"/>
    <xf numFmtId="0" fontId="8" fillId="10" borderId="21" xfId="0" applyFont="1" applyFill="1" applyBorder="1" applyAlignment="1">
      <alignment horizontal="left" vertical="center" wrapText="1"/>
    </xf>
    <xf numFmtId="0" fontId="8" fillId="10" borderId="22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9" fillId="0" borderId="7" xfId="0" applyFont="1" applyBorder="1"/>
    <xf numFmtId="0" fontId="8" fillId="2" borderId="20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10" borderId="45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left"/>
    </xf>
    <xf numFmtId="0" fontId="5" fillId="0" borderId="22" xfId="0" applyFont="1" applyBorder="1"/>
    <xf numFmtId="0" fontId="5" fillId="0" borderId="20" xfId="0" applyFont="1" applyFill="1" applyBorder="1" applyAlignment="1">
      <alignment horizontal="left"/>
    </xf>
    <xf numFmtId="0" fontId="5" fillId="0" borderId="22" xfId="0" applyFont="1" applyFill="1" applyBorder="1"/>
    <xf numFmtId="0" fontId="0" fillId="0" borderId="21" xfId="0" applyFont="1" applyBorder="1"/>
    <xf numFmtId="0" fontId="5" fillId="0" borderId="21" xfId="0" applyFont="1" applyBorder="1"/>
    <xf numFmtId="0" fontId="5" fillId="0" borderId="21" xfId="18" applyFont="1" applyBorder="1" applyAlignment="1">
      <alignment horizontal="left"/>
    </xf>
    <xf numFmtId="0" fontId="5" fillId="0" borderId="22" xfId="18" applyFont="1" applyBorder="1"/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6" fillId="2" borderId="3" xfId="0" applyFont="1" applyFill="1" applyBorder="1" applyAlignment="1">
      <alignment horizontal="left"/>
    </xf>
    <xf numFmtId="0" fontId="9" fillId="0" borderId="21" xfId="0" applyFont="1" applyBorder="1"/>
    <xf numFmtId="0" fontId="35" fillId="0" borderId="0" xfId="0" applyFont="1" applyAlignment="1">
      <alignment horizontal="left"/>
    </xf>
    <xf numFmtId="0" fontId="0" fillId="0" borderId="0" xfId="0" applyFont="1" applyAlignment="1"/>
    <xf numFmtId="0" fontId="5" fillId="0" borderId="26" xfId="0" applyFont="1" applyBorder="1" applyAlignment="1">
      <alignment horizontal="left" vertical="center"/>
    </xf>
    <xf numFmtId="0" fontId="5" fillId="0" borderId="27" xfId="0" applyFont="1" applyBorder="1"/>
    <xf numFmtId="0" fontId="5" fillId="0" borderId="15" xfId="0" applyFont="1" applyBorder="1"/>
    <xf numFmtId="0" fontId="5" fillId="0" borderId="25" xfId="0" applyFont="1" applyBorder="1"/>
    <xf numFmtId="0" fontId="5" fillId="0" borderId="3" xfId="0" applyFont="1" applyBorder="1" applyAlignment="1">
      <alignment horizontal="left"/>
    </xf>
    <xf numFmtId="0" fontId="5" fillId="0" borderId="29" xfId="0" applyFont="1" applyBorder="1" applyAlignment="1">
      <alignment horizontal="left" vertical="center"/>
    </xf>
    <xf numFmtId="0" fontId="5" fillId="0" borderId="24" xfId="0" applyFont="1" applyBorder="1"/>
    <xf numFmtId="0" fontId="5" fillId="0" borderId="30" xfId="0" applyFont="1" applyBorder="1"/>
    <xf numFmtId="0" fontId="5" fillId="0" borderId="29" xfId="0" applyFont="1" applyBorder="1" applyAlignment="1">
      <alignment horizontal="left"/>
    </xf>
    <xf numFmtId="0" fontId="5" fillId="0" borderId="20" xfId="18" applyFont="1" applyBorder="1" applyAlignment="1">
      <alignment horizontal="left"/>
    </xf>
    <xf numFmtId="0" fontId="5" fillId="0" borderId="22" xfId="18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wrapText="1"/>
    </xf>
    <xf numFmtId="0" fontId="9" fillId="0" borderId="18" xfId="0" applyFont="1" applyBorder="1"/>
    <xf numFmtId="0" fontId="8" fillId="2" borderId="14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5" fillId="12" borderId="3" xfId="0" applyFont="1" applyFill="1" applyBorder="1" applyAlignment="1">
      <alignment horizontal="left"/>
    </xf>
    <xf numFmtId="0" fontId="5" fillId="10" borderId="2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8" fillId="2" borderId="34" xfId="3" applyFont="1" applyFill="1" applyBorder="1" applyAlignment="1">
      <alignment horizontal="center" vertical="center"/>
    </xf>
    <xf numFmtId="0" fontId="5" fillId="0" borderId="19" xfId="3" applyFont="1" applyBorder="1"/>
    <xf numFmtId="0" fontId="8" fillId="10" borderId="21" xfId="3" applyFont="1" applyFill="1" applyBorder="1" applyAlignment="1">
      <alignment horizontal="left" vertical="center" wrapText="1"/>
    </xf>
    <xf numFmtId="0" fontId="5" fillId="0" borderId="22" xfId="3" applyFont="1" applyBorder="1"/>
    <xf numFmtId="0" fontId="5" fillId="0" borderId="34" xfId="3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0" fillId="0" borderId="20" xfId="3" applyFont="1" applyBorder="1" applyAlignment="1">
      <alignment horizontal="left" vertical="center"/>
    </xf>
    <xf numFmtId="0" fontId="49" fillId="10" borderId="20" xfId="3" applyFont="1" applyFill="1" applyBorder="1" applyAlignment="1">
      <alignment horizontal="left" vertical="center"/>
    </xf>
    <xf numFmtId="0" fontId="49" fillId="0" borderId="22" xfId="3" applyFont="1" applyBorder="1"/>
    <xf numFmtId="0" fontId="49" fillId="0" borderId="20" xfId="3" applyFont="1" applyBorder="1" applyAlignment="1">
      <alignment horizontal="left" vertical="center"/>
    </xf>
    <xf numFmtId="0" fontId="49" fillId="0" borderId="22" xfId="3" applyFont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37" xfId="3" applyFont="1" applyBorder="1"/>
    <xf numFmtId="0" fontId="0" fillId="0" borderId="41" xfId="3" applyFont="1" applyBorder="1" applyAlignment="1">
      <alignment horizontal="left" vertical="center"/>
    </xf>
    <xf numFmtId="0" fontId="0" fillId="0" borderId="40" xfId="3" applyFont="1" applyBorder="1" applyAlignment="1">
      <alignment horizontal="left" vertical="center"/>
    </xf>
    <xf numFmtId="0" fontId="0" fillId="0" borderId="31" xfId="3" applyFont="1" applyBorder="1" applyAlignment="1">
      <alignment horizontal="left" vertical="center"/>
    </xf>
    <xf numFmtId="0" fontId="0" fillId="0" borderId="36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1" xfId="3" applyFont="1" applyBorder="1"/>
    <xf numFmtId="0" fontId="8" fillId="2" borderId="20" xfId="3" applyFont="1" applyFill="1" applyBorder="1" applyAlignment="1">
      <alignment horizontal="left" vertical="center" wrapText="1"/>
    </xf>
    <xf numFmtId="0" fontId="5" fillId="0" borderId="40" xfId="3" applyFont="1" applyBorder="1"/>
    <xf numFmtId="0" fontId="5" fillId="0" borderId="31" xfId="3" applyFont="1" applyBorder="1"/>
    <xf numFmtId="0" fontId="5" fillId="0" borderId="36" xfId="3" applyFont="1" applyBorder="1"/>
    <xf numFmtId="0" fontId="5" fillId="0" borderId="20" xfId="3" applyFont="1" applyBorder="1" applyAlignment="1">
      <alignment horizontal="left" vertical="center" wrapText="1"/>
    </xf>
    <xf numFmtId="0" fontId="8" fillId="0" borderId="20" xfId="3" applyFont="1" applyBorder="1" applyAlignment="1">
      <alignment horizontal="center" vertical="center"/>
    </xf>
    <xf numFmtId="0" fontId="8" fillId="2" borderId="20" xfId="3" applyFont="1" applyFill="1" applyBorder="1" applyAlignment="1">
      <alignment horizontal="center" vertical="center"/>
    </xf>
    <xf numFmtId="0" fontId="8" fillId="2" borderId="41" xfId="3" applyFont="1" applyFill="1" applyBorder="1" applyAlignment="1">
      <alignment horizontal="center" vertical="center"/>
    </xf>
    <xf numFmtId="49" fontId="8" fillId="2" borderId="29" xfId="3" applyNumberFormat="1" applyFont="1" applyFill="1" applyBorder="1" applyAlignment="1">
      <alignment horizontal="center" vertical="center" wrapText="1"/>
    </xf>
    <xf numFmtId="0" fontId="5" fillId="0" borderId="32" xfId="3" applyFont="1" applyBorder="1"/>
    <xf numFmtId="0" fontId="8" fillId="2" borderId="34" xfId="3" applyFont="1" applyFill="1" applyBorder="1" applyAlignment="1">
      <alignment horizontal="center" vertical="center" wrapText="1"/>
    </xf>
    <xf numFmtId="0" fontId="8" fillId="2" borderId="21" xfId="3" applyFont="1" applyFill="1" applyBorder="1" applyAlignment="1">
      <alignment horizontal="center" vertical="center"/>
    </xf>
    <xf numFmtId="0" fontId="5" fillId="8" borderId="20" xfId="3" applyFont="1" applyFill="1" applyBorder="1" applyAlignment="1">
      <alignment horizontal="left" vertical="center" wrapText="1"/>
    </xf>
    <xf numFmtId="0" fontId="5" fillId="0" borderId="21" xfId="3" applyFont="1" applyBorder="1" applyAlignment="1">
      <alignment vertical="center" wrapText="1"/>
    </xf>
    <xf numFmtId="0" fontId="5" fillId="0" borderId="22" xfId="3" applyFont="1" applyBorder="1" applyAlignment="1">
      <alignment vertical="center" wrapText="1"/>
    </xf>
    <xf numFmtId="0" fontId="5" fillId="4" borderId="20" xfId="3" applyFont="1" applyFill="1" applyBorder="1" applyAlignment="1">
      <alignment horizontal="left" vertical="center"/>
    </xf>
    <xf numFmtId="0" fontId="5" fillId="0" borderId="58" xfId="3" applyFont="1" applyBorder="1"/>
    <xf numFmtId="0" fontId="5" fillId="12" borderId="20" xfId="3" applyFont="1" applyFill="1" applyBorder="1" applyAlignment="1">
      <alignment horizontal="left"/>
    </xf>
    <xf numFmtId="0" fontId="5" fillId="5" borderId="41" xfId="3" applyFont="1" applyFill="1" applyBorder="1" applyAlignment="1">
      <alignment horizontal="left" vertical="center"/>
    </xf>
    <xf numFmtId="0" fontId="5" fillId="0" borderId="19" xfId="3" applyFont="1" applyBorder="1" applyAlignment="1">
      <alignment horizontal="center" vertical="center"/>
    </xf>
    <xf numFmtId="0" fontId="35" fillId="0" borderId="20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0" fontId="5" fillId="14" borderId="20" xfId="3" applyFont="1" applyFill="1" applyBorder="1" applyAlignment="1">
      <alignment horizontal="left" vertical="center"/>
    </xf>
    <xf numFmtId="0" fontId="8" fillId="10" borderId="34" xfId="3" applyFont="1" applyFill="1" applyBorder="1" applyAlignment="1">
      <alignment horizontal="center" vertical="center" wrapText="1"/>
    </xf>
    <xf numFmtId="0" fontId="8" fillId="10" borderId="34" xfId="0" applyFont="1" applyFill="1" applyBorder="1" applyAlignment="1">
      <alignment horizontal="left" vertical="center" wrapText="1"/>
    </xf>
    <xf numFmtId="0" fontId="5" fillId="0" borderId="19" xfId="0" applyFont="1" applyBorder="1"/>
    <xf numFmtId="0" fontId="5" fillId="0" borderId="20" xfId="3" applyFont="1" applyBorder="1" applyAlignment="1">
      <alignment horizontal="center" vertical="center"/>
    </xf>
    <xf numFmtId="0" fontId="35" fillId="0" borderId="42" xfId="3" applyFont="1" applyAlignment="1">
      <alignment horizontal="left"/>
    </xf>
    <xf numFmtId="0" fontId="0" fillId="0" borderId="42" xfId="3" applyFont="1" applyAlignment="1"/>
    <xf numFmtId="0" fontId="26" fillId="2" borderId="20" xfId="3" applyFont="1" applyFill="1" applyBorder="1" applyAlignment="1">
      <alignment horizontal="left" vertical="center"/>
    </xf>
    <xf numFmtId="0" fontId="5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/>
    </xf>
    <xf numFmtId="0" fontId="5" fillId="0" borderId="45" xfId="4" applyFont="1" applyBorder="1" applyAlignment="1">
      <alignment horizontal="center"/>
    </xf>
    <xf numFmtId="0" fontId="5" fillId="0" borderId="47" xfId="4" applyFont="1" applyBorder="1" applyAlignment="1">
      <alignment horizontal="center"/>
    </xf>
    <xf numFmtId="0" fontId="8" fillId="29" borderId="53" xfId="4" applyFont="1" applyFill="1" applyBorder="1" applyAlignment="1">
      <alignment horizontal="center" vertical="center"/>
    </xf>
    <xf numFmtId="0" fontId="8" fillId="29" borderId="54" xfId="4" applyFont="1" applyFill="1" applyBorder="1" applyAlignment="1">
      <alignment horizontal="center" vertical="center"/>
    </xf>
    <xf numFmtId="0" fontId="35" fillId="0" borderId="42" xfId="4" applyFont="1" applyBorder="1" applyAlignment="1">
      <alignment horizontal="left"/>
    </xf>
    <xf numFmtId="0" fontId="26" fillId="29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/>
    </xf>
    <xf numFmtId="0" fontId="5" fillId="0" borderId="47" xfId="4" applyFont="1" applyFill="1" applyBorder="1" applyAlignment="1">
      <alignment horizontal="left"/>
    </xf>
    <xf numFmtId="0" fontId="53" fillId="0" borderId="21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wrapText="1"/>
    </xf>
    <xf numFmtId="0" fontId="5" fillId="0" borderId="47" xfId="4" applyFont="1" applyFill="1" applyBorder="1" applyAlignment="1">
      <alignment horizontal="left" vertical="center"/>
    </xf>
    <xf numFmtId="0" fontId="53" fillId="0" borderId="20" xfId="0" applyFont="1" applyFill="1" applyBorder="1" applyAlignment="1">
      <alignment horizontal="left" wrapText="1"/>
    </xf>
    <xf numFmtId="0" fontId="53" fillId="0" borderId="22" xfId="0" applyFont="1" applyFill="1" applyBorder="1" applyAlignment="1">
      <alignment horizontal="left" wrapText="1"/>
    </xf>
    <xf numFmtId="0" fontId="5" fillId="41" borderId="45" xfId="4" applyFont="1" applyFill="1" applyBorder="1" applyAlignment="1">
      <alignment horizontal="left"/>
    </xf>
    <xf numFmtId="0" fontId="5" fillId="0" borderId="53" xfId="4" applyFont="1" applyBorder="1" applyAlignment="1">
      <alignment horizontal="center" vertical="center"/>
    </xf>
    <xf numFmtId="0" fontId="5" fillId="0" borderId="54" xfId="4" applyFont="1" applyBorder="1" applyAlignment="1">
      <alignment horizontal="center" vertical="center"/>
    </xf>
    <xf numFmtId="0" fontId="5" fillId="0" borderId="45" xfId="4" applyFont="1" applyBorder="1" applyAlignment="1">
      <alignment horizontal="left"/>
    </xf>
    <xf numFmtId="0" fontId="8" fillId="32" borderId="45" xfId="4" applyFont="1" applyFill="1" applyBorder="1" applyAlignment="1">
      <alignment horizontal="left" vertical="center" wrapText="1"/>
    </xf>
    <xf numFmtId="0" fontId="8" fillId="29" borderId="51" xfId="4" applyFont="1" applyFill="1" applyBorder="1" applyAlignment="1">
      <alignment horizontal="left" vertical="center" wrapText="1"/>
    </xf>
    <xf numFmtId="0" fontId="8" fillId="29" borderId="48" xfId="4" applyFont="1" applyFill="1" applyBorder="1" applyAlignment="1">
      <alignment horizontal="left" vertical="center" wrapText="1"/>
    </xf>
    <xf numFmtId="0" fontId="8" fillId="29" borderId="50" xfId="4" applyFont="1" applyFill="1" applyBorder="1" applyAlignment="1">
      <alignment horizontal="left" vertical="center" wrapText="1"/>
    </xf>
    <xf numFmtId="0" fontId="8" fillId="32" borderId="54" xfId="4" applyFont="1" applyFill="1" applyBorder="1" applyAlignment="1">
      <alignment horizontal="center"/>
    </xf>
    <xf numFmtId="0" fontId="8" fillId="32" borderId="47" xfId="4" applyFont="1" applyFill="1" applyBorder="1" applyAlignment="1">
      <alignment horizontal="left"/>
    </xf>
    <xf numFmtId="0" fontId="5" fillId="38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 vertical="center"/>
    </xf>
    <xf numFmtId="0" fontId="5" fillId="0" borderId="54" xfId="4" applyFont="1" applyFill="1" applyBorder="1" applyAlignment="1">
      <alignment horizontal="left" vertical="center"/>
    </xf>
    <xf numFmtId="0" fontId="5" fillId="43" borderId="45" xfId="4" applyFont="1" applyFill="1" applyBorder="1" applyAlignment="1">
      <alignment horizontal="left"/>
    </xf>
    <xf numFmtId="0" fontId="5" fillId="34" borderId="46" xfId="4" applyFont="1" applyFill="1" applyBorder="1" applyAlignment="1">
      <alignment horizontal="left" wrapText="1"/>
    </xf>
    <xf numFmtId="0" fontId="5" fillId="34" borderId="49" xfId="4" applyFont="1" applyFill="1" applyBorder="1" applyAlignment="1">
      <alignment horizontal="left" wrapText="1"/>
    </xf>
    <xf numFmtId="0" fontId="5" fillId="34" borderId="47" xfId="4" applyFont="1" applyFill="1" applyBorder="1" applyAlignment="1">
      <alignment horizontal="left" wrapText="1"/>
    </xf>
    <xf numFmtId="0" fontId="8" fillId="29" borderId="45" xfId="4" applyFont="1" applyFill="1" applyBorder="1" applyAlignment="1">
      <alignment horizontal="center"/>
    </xf>
    <xf numFmtId="0" fontId="8" fillId="29" borderId="46" xfId="4" applyFont="1" applyFill="1" applyBorder="1" applyAlignment="1">
      <alignment horizontal="center"/>
    </xf>
    <xf numFmtId="49" fontId="8" fillId="29" borderId="49" xfId="4" applyNumberFormat="1" applyFont="1" applyFill="1" applyBorder="1" applyAlignment="1">
      <alignment horizontal="center"/>
    </xf>
    <xf numFmtId="0" fontId="8" fillId="29" borderId="47" xfId="4" applyFont="1" applyFill="1" applyBorder="1" applyAlignment="1">
      <alignment horizontal="center" vertical="center"/>
    </xf>
    <xf numFmtId="0" fontId="5" fillId="0" borderId="46" xfId="4" applyFont="1" applyBorder="1" applyAlignment="1">
      <alignment horizontal="left"/>
    </xf>
    <xf numFmtId="0" fontId="8" fillId="0" borderId="45" xfId="4" applyFont="1" applyBorder="1" applyAlignment="1">
      <alignment horizontal="center" vertical="center"/>
    </xf>
    <xf numFmtId="0" fontId="8" fillId="29" borderId="45" xfId="4" applyFont="1" applyFill="1" applyBorder="1" applyAlignment="1">
      <alignment horizontal="center" vertical="center"/>
    </xf>
    <xf numFmtId="0" fontId="8" fillId="0" borderId="46" xfId="4" applyFont="1" applyBorder="1" applyAlignment="1">
      <alignment horizontal="center" vertical="center" wrapText="1"/>
    </xf>
    <xf numFmtId="0" fontId="8" fillId="0" borderId="49" xfId="4" applyFont="1" applyBorder="1" applyAlignment="1">
      <alignment horizontal="center" vertical="center" wrapText="1"/>
    </xf>
    <xf numFmtId="0" fontId="8" fillId="29" borderId="53" xfId="4" applyFont="1" applyFill="1" applyBorder="1" applyAlignment="1">
      <alignment horizontal="center" vertical="center" wrapText="1"/>
    </xf>
    <xf numFmtId="0" fontId="8" fillId="29" borderId="54" xfId="4" applyFont="1" applyFill="1" applyBorder="1" applyAlignment="1">
      <alignment horizontal="center" vertical="center" wrapText="1"/>
    </xf>
    <xf numFmtId="0" fontId="8" fillId="10" borderId="3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6" fillId="2" borderId="3" xfId="0" applyFont="1" applyFill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9" fillId="0" borderId="24" xfId="0" applyFont="1" applyBorder="1"/>
    <xf numFmtId="0" fontId="9" fillId="0" borderId="15" xfId="0" applyFont="1" applyBorder="1"/>
    <xf numFmtId="0" fontId="9" fillId="0" borderId="25" xfId="0" applyFont="1" applyBorder="1"/>
    <xf numFmtId="0" fontId="49" fillId="0" borderId="3" xfId="0" applyFont="1" applyBorder="1" applyAlignment="1">
      <alignment horizontal="left" vertical="center"/>
    </xf>
    <xf numFmtId="0" fontId="49" fillId="0" borderId="6" xfId="0" applyFont="1" applyBorder="1"/>
    <xf numFmtId="0" fontId="5" fillId="5" borderId="2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9" fillId="0" borderId="5" xfId="0" applyFont="1" applyBorder="1"/>
    <xf numFmtId="0" fontId="0" fillId="0" borderId="3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0" fontId="9" fillId="0" borderId="13" xfId="0" applyFont="1" applyBorder="1"/>
    <xf numFmtId="0" fontId="8" fillId="2" borderId="3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8" xfId="0" applyFont="1" applyBorder="1"/>
    <xf numFmtId="0" fontId="0" fillId="5" borderId="41" xfId="3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9" fillId="0" borderId="36" xfId="0" applyFont="1" applyBorder="1"/>
    <xf numFmtId="0" fontId="5" fillId="9" borderId="31" xfId="0" applyFont="1" applyFill="1" applyBorder="1" applyAlignment="1">
      <alignment horizontal="left"/>
    </xf>
    <xf numFmtId="0" fontId="9" fillId="0" borderId="32" xfId="0" applyFont="1" applyBorder="1"/>
    <xf numFmtId="0" fontId="9" fillId="0" borderId="33" xfId="0" applyFont="1" applyBorder="1"/>
    <xf numFmtId="0" fontId="10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8" borderId="20" xfId="0" applyFont="1" applyFill="1" applyBorder="1" applyAlignment="1">
      <alignment horizontal="left" wrapText="1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9" fillId="0" borderId="29" xfId="0" applyFont="1" applyBorder="1"/>
    <xf numFmtId="0" fontId="9" fillId="0" borderId="26" xfId="0" applyFont="1" applyBorder="1"/>
    <xf numFmtId="0" fontId="49" fillId="0" borderId="23" xfId="0" applyFont="1" applyBorder="1" applyAlignment="1">
      <alignment horizontal="left" vertical="center"/>
    </xf>
    <xf numFmtId="0" fontId="49" fillId="0" borderId="24" xfId="0" applyFont="1" applyBorder="1"/>
    <xf numFmtId="0" fontId="49" fillId="0" borderId="15" xfId="0" applyFont="1" applyBorder="1"/>
    <xf numFmtId="0" fontId="49" fillId="0" borderId="25" xfId="0" applyFont="1" applyBorder="1"/>
    <xf numFmtId="0" fontId="5" fillId="3" borderId="1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5" fillId="16" borderId="3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 vertical="center"/>
    </xf>
    <xf numFmtId="0" fontId="0" fillId="5" borderId="3" xfId="0" applyFont="1" applyFill="1" applyBorder="1"/>
    <xf numFmtId="0" fontId="5" fillId="8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39" xfId="0" applyFont="1" applyBorder="1"/>
    <xf numFmtId="0" fontId="5" fillId="16" borderId="1" xfId="0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left" wrapText="1"/>
    </xf>
    <xf numFmtId="0" fontId="5" fillId="9" borderId="3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/>
    </xf>
    <xf numFmtId="0" fontId="0" fillId="0" borderId="3" xfId="0" applyFont="1" applyBorder="1"/>
    <xf numFmtId="0" fontId="10" fillId="0" borderId="42" xfId="3" applyFont="1" applyAlignment="1">
      <alignment horizontal="center"/>
    </xf>
    <xf numFmtId="0" fontId="5" fillId="27" borderId="20" xfId="3" applyFont="1" applyFill="1" applyBorder="1" applyAlignment="1">
      <alignment horizontal="left" vertical="center"/>
    </xf>
    <xf numFmtId="0" fontId="5" fillId="0" borderId="41" xfId="3" applyFont="1" applyBorder="1" applyAlignment="1">
      <alignment horizontal="left" vertical="center"/>
    </xf>
    <xf numFmtId="0" fontId="0" fillId="0" borderId="20" xfId="3" applyFont="1" applyBorder="1" applyAlignment="1">
      <alignment horizontal="left" vertical="center" wrapText="1"/>
    </xf>
    <xf numFmtId="0" fontId="5" fillId="0" borderId="20" xfId="3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35" fillId="0" borderId="64" xfId="1" applyFont="1" applyFill="1" applyBorder="1" applyAlignment="1">
      <alignment horizontal="left" vertical="center" wrapText="1"/>
    </xf>
    <xf numFmtId="0" fontId="35" fillId="0" borderId="22" xfId="1" applyFont="1" applyFill="1" applyBorder="1" applyAlignment="1">
      <alignment horizontal="left" vertical="center" wrapText="1"/>
    </xf>
    <xf numFmtId="0" fontId="5" fillId="28" borderId="20" xfId="3" applyFont="1" applyFill="1" applyBorder="1" applyAlignment="1">
      <alignment horizontal="left" vertical="center"/>
    </xf>
    <xf numFmtId="0" fontId="5" fillId="0" borderId="22" xfId="3" applyFont="1" applyBorder="1" applyAlignment="1">
      <alignment horizontal="center" vertical="center"/>
    </xf>
    <xf numFmtId="0" fontId="10" fillId="0" borderId="42" xfId="1" applyFont="1" applyAlignment="1">
      <alignment horizontal="left"/>
    </xf>
    <xf numFmtId="0" fontId="35" fillId="0" borderId="42" xfId="1" applyFont="1" applyAlignment="1"/>
    <xf numFmtId="0" fontId="8" fillId="2" borderId="34" xfId="1" applyFont="1" applyFill="1" applyBorder="1" applyAlignment="1">
      <alignment horizontal="center" vertical="center"/>
    </xf>
    <xf numFmtId="0" fontId="5" fillId="0" borderId="19" xfId="1" applyFont="1" applyBorder="1"/>
    <xf numFmtId="0" fontId="8" fillId="2" borderId="41" xfId="1" applyFont="1" applyFill="1" applyBorder="1" applyAlignment="1">
      <alignment horizontal="center" vertical="center"/>
    </xf>
    <xf numFmtId="0" fontId="5" fillId="0" borderId="31" xfId="1" applyFont="1" applyBorder="1"/>
    <xf numFmtId="49" fontId="8" fillId="2" borderId="29" xfId="1" applyNumberFormat="1" applyFont="1" applyFill="1" applyBorder="1" applyAlignment="1">
      <alignment horizontal="center" vertical="center" wrapText="1"/>
    </xf>
    <xf numFmtId="0" fontId="5" fillId="0" borderId="32" xfId="1" applyFont="1" applyBorder="1"/>
    <xf numFmtId="0" fontId="8" fillId="2" borderId="20" xfId="1" applyFont="1" applyFill="1" applyBorder="1" applyAlignment="1">
      <alignment horizontal="center" vertical="center"/>
    </xf>
    <xf numFmtId="0" fontId="5" fillId="0" borderId="21" xfId="1" applyFont="1" applyBorder="1"/>
    <xf numFmtId="0" fontId="5" fillId="0" borderId="22" xfId="1" applyFont="1" applyBorder="1"/>
    <xf numFmtId="0" fontId="5" fillId="8" borderId="20" xfId="1" applyFont="1" applyFill="1" applyBorder="1" applyAlignment="1">
      <alignment horizontal="left"/>
    </xf>
    <xf numFmtId="0" fontId="8" fillId="0" borderId="20" xfId="1" applyFont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/>
    </xf>
    <xf numFmtId="0" fontId="5" fillId="0" borderId="37" xfId="1" applyFont="1" applyBorder="1"/>
    <xf numFmtId="0" fontId="35" fillId="0" borderId="20" xfId="1" applyFont="1" applyBorder="1" applyAlignment="1">
      <alignment horizontal="left" vertical="center" wrapText="1"/>
    </xf>
    <xf numFmtId="0" fontId="35" fillId="0" borderId="22" xfId="1" applyFont="1" applyBorder="1" applyAlignment="1">
      <alignment horizontal="left" vertical="center" wrapText="1"/>
    </xf>
    <xf numFmtId="0" fontId="5" fillId="4" borderId="20" xfId="1" applyFont="1" applyFill="1" applyBorder="1" applyAlignment="1">
      <alignment horizontal="left" vertical="center"/>
    </xf>
    <xf numFmtId="0" fontId="5" fillId="12" borderId="20" xfId="1" applyFont="1" applyFill="1" applyBorder="1" applyAlignment="1">
      <alignment horizontal="left"/>
    </xf>
    <xf numFmtId="0" fontId="5" fillId="0" borderId="19" xfId="1" applyFont="1" applyBorder="1" applyAlignment="1">
      <alignment horizontal="center" vertical="center"/>
    </xf>
    <xf numFmtId="0" fontId="5" fillId="5" borderId="41" xfId="1" applyFont="1" applyFill="1" applyBorder="1" applyAlignment="1">
      <alignment horizontal="left" vertical="center"/>
    </xf>
    <xf numFmtId="0" fontId="5" fillId="0" borderId="40" xfId="1" applyFont="1" applyBorder="1"/>
    <xf numFmtId="0" fontId="5" fillId="0" borderId="36" xfId="1" applyFont="1" applyBorder="1"/>
    <xf numFmtId="0" fontId="5" fillId="0" borderId="41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0" fontId="5" fillId="0" borderId="36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 wrapText="1"/>
    </xf>
    <xf numFmtId="0" fontId="5" fillId="0" borderId="40" xfId="1" applyFont="1" applyBorder="1" applyAlignment="1">
      <alignment horizontal="left" vertical="center" wrapText="1"/>
    </xf>
    <xf numFmtId="0" fontId="5" fillId="0" borderId="31" xfId="1" applyFont="1" applyBorder="1" applyAlignment="1">
      <alignment horizontal="left" vertical="center" wrapText="1"/>
    </xf>
    <xf numFmtId="0" fontId="5" fillId="0" borderId="36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22" xfId="1" applyFont="1" applyBorder="1" applyAlignment="1">
      <alignment wrapText="1"/>
    </xf>
    <xf numFmtId="0" fontId="5" fillId="9" borderId="44" xfId="1" applyFont="1" applyFill="1" applyBorder="1" applyAlignment="1">
      <alignment horizontal="left" vertical="center"/>
    </xf>
    <xf numFmtId="0" fontId="5" fillId="9" borderId="42" xfId="1" applyFont="1" applyFill="1" applyBorder="1" applyAlignment="1">
      <alignment horizontal="left" vertical="center"/>
    </xf>
    <xf numFmtId="0" fontId="5" fillId="9" borderId="43" xfId="1" applyFont="1" applyFill="1" applyBorder="1" applyAlignment="1">
      <alignment horizontal="left" vertical="center"/>
    </xf>
    <xf numFmtId="0" fontId="35" fillId="0" borderId="41" xfId="1" applyFont="1" applyBorder="1" applyAlignment="1">
      <alignment horizontal="left" vertical="center" wrapText="1"/>
    </xf>
    <xf numFmtId="0" fontId="35" fillId="0" borderId="40" xfId="1" applyFont="1" applyBorder="1" applyAlignment="1">
      <alignment horizontal="left" vertical="center" wrapText="1"/>
    </xf>
    <xf numFmtId="0" fontId="35" fillId="0" borderId="45" xfId="1" applyFont="1" applyBorder="1" applyAlignment="1">
      <alignment horizontal="left" vertical="center" wrapText="1"/>
    </xf>
    <xf numFmtId="0" fontId="5" fillId="0" borderId="45" xfId="1" applyFont="1" applyBorder="1" applyAlignment="1">
      <alignment horizontal="left" wrapText="1"/>
    </xf>
    <xf numFmtId="0" fontId="5" fillId="0" borderId="46" xfId="1" applyFont="1" applyBorder="1" applyAlignment="1">
      <alignment horizontal="left" wrapText="1"/>
    </xf>
    <xf numFmtId="0" fontId="5" fillId="0" borderId="47" xfId="1" applyFont="1" applyBorder="1" applyAlignment="1">
      <alignment horizontal="left" wrapText="1"/>
    </xf>
    <xf numFmtId="0" fontId="35" fillId="0" borderId="46" xfId="1" applyFont="1" applyBorder="1" applyAlignment="1">
      <alignment horizontal="left" wrapText="1"/>
    </xf>
    <xf numFmtId="0" fontId="35" fillId="0" borderId="47" xfId="1" applyFont="1" applyBorder="1" applyAlignment="1">
      <alignment horizontal="left" wrapText="1"/>
    </xf>
    <xf numFmtId="0" fontId="5" fillId="0" borderId="5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35" fillId="0" borderId="51" xfId="1" applyFont="1" applyBorder="1" applyAlignment="1">
      <alignment horizontal="left" vertical="center" wrapText="1"/>
    </xf>
    <xf numFmtId="0" fontId="35" fillId="0" borderId="60" xfId="1" applyFont="1" applyBorder="1" applyAlignment="1">
      <alignment horizontal="left" vertical="center" wrapText="1"/>
    </xf>
    <xf numFmtId="0" fontId="35" fillId="0" borderId="61" xfId="1" applyFont="1" applyBorder="1" applyAlignment="1">
      <alignment horizontal="left" vertical="center" wrapText="1"/>
    </xf>
    <xf numFmtId="0" fontId="35" fillId="0" borderId="36" xfId="1" applyFont="1" applyBorder="1" applyAlignment="1">
      <alignment horizontal="left" vertical="center" wrapText="1"/>
    </xf>
    <xf numFmtId="0" fontId="5" fillId="0" borderId="20" xfId="1" applyFont="1" applyFill="1" applyBorder="1" applyAlignment="1">
      <alignment horizontal="left" vertical="center"/>
    </xf>
    <xf numFmtId="0" fontId="5" fillId="0" borderId="22" xfId="1" applyFont="1" applyFill="1" applyBorder="1"/>
    <xf numFmtId="0" fontId="5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35" fillId="0" borderId="41" xfId="1" applyFont="1" applyBorder="1" applyAlignment="1">
      <alignment horizontal="left" vertical="center"/>
    </xf>
    <xf numFmtId="0" fontId="35" fillId="0" borderId="40" xfId="1" applyFont="1" applyBorder="1" applyAlignment="1">
      <alignment horizontal="left" vertical="center"/>
    </xf>
    <xf numFmtId="0" fontId="35" fillId="0" borderId="31" xfId="1" applyFont="1" applyBorder="1" applyAlignment="1">
      <alignment horizontal="left" vertical="center"/>
    </xf>
    <xf numFmtId="0" fontId="35" fillId="0" borderId="36" xfId="1" applyFont="1" applyBorder="1" applyAlignment="1">
      <alignment horizontal="left" vertical="center"/>
    </xf>
    <xf numFmtId="0" fontId="5" fillId="13" borderId="31" xfId="1" applyFont="1" applyFill="1" applyBorder="1" applyAlignment="1">
      <alignment horizontal="left" vertical="center"/>
    </xf>
    <xf numFmtId="0" fontId="5" fillId="13" borderId="32" xfId="1" applyFont="1" applyFill="1" applyBorder="1" applyAlignment="1">
      <alignment horizontal="left" vertical="center"/>
    </xf>
    <xf numFmtId="0" fontId="5" fillId="13" borderId="36" xfId="1" applyFont="1" applyFill="1" applyBorder="1" applyAlignment="1">
      <alignment horizontal="left" vertical="center"/>
    </xf>
    <xf numFmtId="0" fontId="5" fillId="14" borderId="20" xfId="1" applyFont="1" applyFill="1" applyBorder="1" applyAlignment="1">
      <alignment horizontal="left" vertical="center"/>
    </xf>
    <xf numFmtId="0" fontId="5" fillId="14" borderId="21" xfId="1" applyFont="1" applyFill="1" applyBorder="1" applyAlignment="1">
      <alignment horizontal="left" vertical="center"/>
    </xf>
    <xf numFmtId="0" fontId="5" fillId="14" borderId="22" xfId="1" applyFont="1" applyFill="1" applyBorder="1" applyAlignment="1">
      <alignment horizontal="left" vertical="center"/>
    </xf>
    <xf numFmtId="0" fontId="5" fillId="2" borderId="20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left" vertical="center" wrapText="1"/>
    </xf>
    <xf numFmtId="0" fontId="8" fillId="2" borderId="21" xfId="1" applyFont="1" applyFill="1" applyBorder="1" applyAlignment="1">
      <alignment horizontal="left" vertical="center" wrapText="1"/>
    </xf>
    <xf numFmtId="0" fontId="8" fillId="2" borderId="22" xfId="1" applyFont="1" applyFill="1" applyBorder="1" applyAlignment="1">
      <alignment horizontal="left" vertical="center" wrapText="1"/>
    </xf>
    <xf numFmtId="0" fontId="8" fillId="10" borderId="34" xfId="17" applyFont="1" applyFill="1" applyBorder="1" applyAlignment="1">
      <alignment horizontal="center" vertical="center" wrapText="1"/>
    </xf>
    <xf numFmtId="0" fontId="5" fillId="0" borderId="19" xfId="17" applyFont="1" applyBorder="1"/>
    <xf numFmtId="0" fontId="8" fillId="10" borderId="34" xfId="17" applyFont="1" applyFill="1" applyBorder="1" applyAlignment="1">
      <alignment horizontal="left" vertical="center" wrapText="1"/>
    </xf>
    <xf numFmtId="0" fontId="8" fillId="10" borderId="21" xfId="17" applyFont="1" applyFill="1" applyBorder="1" applyAlignment="1">
      <alignment horizontal="left" vertical="center" wrapText="1"/>
    </xf>
    <xf numFmtId="0" fontId="5" fillId="0" borderId="22" xfId="17" applyFont="1" applyBorder="1"/>
    <xf numFmtId="0" fontId="5" fillId="0" borderId="20" xfId="1" applyFont="1" applyBorder="1" applyAlignment="1">
      <alignment horizontal="center" vertical="center"/>
    </xf>
    <xf numFmtId="0" fontId="8" fillId="2" borderId="34" xfId="17" applyFont="1" applyFill="1" applyBorder="1" applyAlignment="1">
      <alignment horizontal="center" vertical="center"/>
    </xf>
    <xf numFmtId="0" fontId="26" fillId="2" borderId="45" xfId="1" applyFont="1" applyFill="1" applyBorder="1" applyAlignment="1">
      <alignment horizontal="left" vertical="center"/>
    </xf>
    <xf numFmtId="0" fontId="35" fillId="0" borderId="42" xfId="17" applyFont="1" applyAlignment="1">
      <alignment horizontal="left"/>
    </xf>
    <xf numFmtId="0" fontId="0" fillId="0" borderId="42" xfId="17" applyFont="1" applyAlignment="1"/>
    <xf numFmtId="0" fontId="10" fillId="0" borderId="42" xfId="3" applyFont="1" applyAlignment="1">
      <alignment horizontal="left"/>
    </xf>
    <xf numFmtId="0" fontId="0" fillId="0" borderId="42" xfId="3" applyFont="1" applyAlignment="1">
      <alignment horizontal="left"/>
    </xf>
    <xf numFmtId="0" fontId="5" fillId="0" borderId="41" xfId="3" applyFont="1" applyFill="1" applyBorder="1" applyAlignment="1">
      <alignment horizontal="left" vertical="center"/>
    </xf>
    <xf numFmtId="0" fontId="5" fillId="0" borderId="40" xfId="3" applyFont="1" applyFill="1" applyBorder="1"/>
    <xf numFmtId="0" fontId="5" fillId="0" borderId="31" xfId="3" applyFont="1" applyFill="1" applyBorder="1"/>
    <xf numFmtId="0" fontId="5" fillId="0" borderId="36" xfId="3" applyFont="1" applyFill="1" applyBorder="1"/>
    <xf numFmtId="0" fontId="5" fillId="0" borderId="20" xfId="3" applyFont="1" applyFill="1" applyBorder="1" applyAlignment="1">
      <alignment horizontal="left" vertical="center"/>
    </xf>
    <xf numFmtId="0" fontId="5" fillId="0" borderId="22" xfId="3" applyFont="1" applyFill="1" applyBorder="1"/>
    <xf numFmtId="0" fontId="5" fillId="0" borderId="20" xfId="3" applyFont="1" applyFill="1" applyBorder="1" applyAlignment="1">
      <alignment horizontal="left" vertical="center" wrapText="1"/>
    </xf>
    <xf numFmtId="0" fontId="5" fillId="0" borderId="22" xfId="3" applyFont="1" applyFill="1" applyBorder="1" applyAlignment="1">
      <alignment horizontal="left" vertical="center" wrapText="1"/>
    </xf>
    <xf numFmtId="0" fontId="5" fillId="0" borderId="41" xfId="3" applyFont="1" applyFill="1" applyBorder="1" applyAlignment="1">
      <alignment horizontal="left" vertical="center" wrapText="1"/>
    </xf>
    <xf numFmtId="0" fontId="5" fillId="0" borderId="40" xfId="3" applyFont="1" applyFill="1" applyBorder="1" applyAlignment="1">
      <alignment horizontal="left" vertical="center" wrapText="1"/>
    </xf>
    <xf numFmtId="0" fontId="5" fillId="0" borderId="31" xfId="3" applyFont="1" applyFill="1" applyBorder="1" applyAlignment="1">
      <alignment horizontal="left" vertical="center" wrapText="1"/>
    </xf>
    <xf numFmtId="0" fontId="5" fillId="0" borderId="36" xfId="3" applyFont="1" applyFill="1" applyBorder="1" applyAlignment="1">
      <alignment horizontal="left" vertical="center" wrapText="1"/>
    </xf>
    <xf numFmtId="0" fontId="5" fillId="0" borderId="19" xfId="3" applyFont="1" applyBorder="1" applyAlignment="1">
      <alignment vertical="center"/>
    </xf>
    <xf numFmtId="0" fontId="8" fillId="2" borderId="20" xfId="3" applyFont="1" applyFill="1" applyBorder="1" applyAlignment="1">
      <alignment horizontal="left" vertical="center"/>
    </xf>
    <xf numFmtId="0" fontId="5" fillId="0" borderId="42" xfId="3" applyFont="1" applyAlignment="1">
      <alignment horizontal="left"/>
    </xf>
    <xf numFmtId="0" fontId="5" fillId="0" borderId="42" xfId="3" applyFont="1" applyAlignment="1"/>
    <xf numFmtId="0" fontId="38" fillId="17" borderId="46" xfId="2" applyFont="1" applyFill="1" applyBorder="1" applyAlignment="1">
      <alignment horizontal="left" vertical="center"/>
    </xf>
    <xf numFmtId="0" fontId="38" fillId="17" borderId="49" xfId="2" applyFont="1" applyFill="1" applyBorder="1" applyAlignment="1">
      <alignment horizontal="left" vertical="center"/>
    </xf>
    <xf numFmtId="0" fontId="38" fillId="17" borderId="47" xfId="2" applyFont="1" applyFill="1" applyBorder="1" applyAlignment="1">
      <alignment horizontal="left" vertical="center"/>
    </xf>
    <xf numFmtId="0" fontId="8" fillId="17" borderId="46" xfId="2" applyFont="1" applyFill="1" applyBorder="1" applyAlignment="1">
      <alignment horizontal="left" vertical="center" wrapText="1"/>
    </xf>
    <xf numFmtId="0" fontId="8" fillId="17" borderId="49" xfId="2" applyFont="1" applyFill="1" applyBorder="1" applyAlignment="1">
      <alignment horizontal="left" vertical="center" wrapText="1"/>
    </xf>
    <xf numFmtId="0" fontId="8" fillId="17" borderId="47" xfId="2" applyFont="1" applyFill="1" applyBorder="1" applyAlignment="1">
      <alignment horizontal="left" vertical="center" wrapText="1"/>
    </xf>
    <xf numFmtId="0" fontId="5" fillId="17" borderId="46" xfId="2" applyFont="1" applyFill="1" applyBorder="1" applyAlignment="1">
      <alignment horizontal="left" vertical="center" wrapText="1"/>
    </xf>
    <xf numFmtId="0" fontId="5" fillId="17" borderId="49" xfId="2" applyFont="1" applyFill="1" applyBorder="1" applyAlignment="1">
      <alignment horizontal="left" vertical="center" wrapText="1"/>
    </xf>
    <xf numFmtId="0" fontId="37" fillId="0" borderId="46" xfId="2" applyFont="1" applyFill="1" applyBorder="1" applyAlignment="1">
      <alignment horizontal="left" vertical="center"/>
    </xf>
    <xf numFmtId="0" fontId="37" fillId="0" borderId="49" xfId="2" applyFont="1" applyFill="1" applyBorder="1" applyAlignment="1">
      <alignment horizontal="left" vertical="center"/>
    </xf>
    <xf numFmtId="0" fontId="37" fillId="0" borderId="47" xfId="2" applyFont="1" applyFill="1" applyBorder="1" applyAlignment="1">
      <alignment horizontal="left" vertical="center"/>
    </xf>
    <xf numFmtId="0" fontId="37" fillId="0" borderId="46" xfId="2" applyFont="1" applyFill="1" applyBorder="1" applyAlignment="1">
      <alignment horizontal="left"/>
    </xf>
    <xf numFmtId="0" fontId="37" fillId="0" borderId="49" xfId="2" applyFont="1" applyFill="1" applyBorder="1" applyAlignment="1">
      <alignment horizontal="left"/>
    </xf>
    <xf numFmtId="0" fontId="37" fillId="0" borderId="47" xfId="2" applyFont="1" applyFill="1" applyBorder="1" applyAlignment="1">
      <alignment horizontal="left"/>
    </xf>
    <xf numFmtId="0" fontId="8" fillId="17" borderId="45" xfId="2" applyFont="1" applyFill="1" applyBorder="1" applyAlignment="1">
      <alignment horizontal="center" vertical="center" wrapText="1"/>
    </xf>
    <xf numFmtId="0" fontId="8" fillId="0" borderId="45" xfId="2" applyFont="1" applyBorder="1" applyAlignment="1">
      <alignment horizontal="center" vertical="center" wrapText="1"/>
    </xf>
    <xf numFmtId="0" fontId="8" fillId="0" borderId="46" xfId="2" applyFont="1" applyBorder="1" applyAlignment="1">
      <alignment horizontal="center" vertical="center" wrapText="1"/>
    </xf>
    <xf numFmtId="0" fontId="5" fillId="0" borderId="49" xfId="2" applyBorder="1" applyAlignment="1">
      <alignment horizontal="center" vertical="center" wrapText="1"/>
    </xf>
    <xf numFmtId="0" fontId="5" fillId="0" borderId="47" xfId="2" applyBorder="1" applyAlignment="1">
      <alignment horizontal="center" vertical="center" wrapText="1"/>
    </xf>
    <xf numFmtId="0" fontId="36" fillId="18" borderId="46" xfId="2" applyFont="1" applyFill="1" applyBorder="1" applyAlignment="1">
      <alignment horizontal="left" vertical="center"/>
    </xf>
    <xf numFmtId="0" fontId="36" fillId="18" borderId="47" xfId="2" applyFont="1" applyFill="1" applyBorder="1" applyAlignment="1">
      <alignment horizontal="left" vertical="center"/>
    </xf>
    <xf numFmtId="1" fontId="5" fillId="0" borderId="52" xfId="2" applyNumberFormat="1" applyBorder="1" applyAlignment="1">
      <alignment horizontal="center" vertical="center"/>
    </xf>
    <xf numFmtId="0" fontId="5" fillId="0" borderId="52" xfId="2" applyBorder="1" applyAlignment="1">
      <alignment horizontal="center" vertical="center"/>
    </xf>
    <xf numFmtId="1" fontId="5" fillId="0" borderId="42" xfId="2" applyNumberFormat="1" applyAlignment="1">
      <alignment horizontal="center" vertical="center"/>
    </xf>
    <xf numFmtId="0" fontId="5" fillId="0" borderId="42" xfId="2" applyAlignment="1">
      <alignment horizontal="center" vertical="center"/>
    </xf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36" fillId="0" borderId="46" xfId="2" applyFont="1" applyBorder="1" applyAlignment="1">
      <alignment horizontal="left" vertical="center"/>
    </xf>
    <xf numFmtId="0" fontId="36" fillId="0" borderId="47" xfId="2" applyFont="1" applyBorder="1" applyAlignment="1">
      <alignment horizontal="left" vertical="center"/>
    </xf>
    <xf numFmtId="0" fontId="36" fillId="0" borderId="46" xfId="2" applyFont="1" applyBorder="1" applyAlignment="1">
      <alignment horizontal="left" vertical="center" wrapText="1"/>
    </xf>
    <xf numFmtId="0" fontId="36" fillId="0" borderId="47" xfId="2" applyFont="1" applyBorder="1" applyAlignment="1">
      <alignment horizontal="left" vertical="center" wrapText="1"/>
    </xf>
    <xf numFmtId="0" fontId="36" fillId="0" borderId="46" xfId="2" applyFont="1" applyBorder="1" applyAlignment="1">
      <alignment horizontal="left"/>
    </xf>
    <xf numFmtId="0" fontId="36" fillId="0" borderId="47" xfId="2" applyFont="1" applyBorder="1" applyAlignment="1">
      <alignment horizontal="left"/>
    </xf>
    <xf numFmtId="0" fontId="5" fillId="22" borderId="46" xfId="2" applyFont="1" applyFill="1" applyBorder="1" applyAlignment="1">
      <alignment horizontal="left" vertical="center"/>
    </xf>
    <xf numFmtId="0" fontId="5" fillId="22" borderId="49" xfId="2" applyFont="1" applyFill="1" applyBorder="1" applyAlignment="1">
      <alignment horizontal="left" vertical="center"/>
    </xf>
    <xf numFmtId="0" fontId="5" fillId="22" borderId="47" xfId="2" applyFont="1" applyFill="1" applyBorder="1" applyAlignment="1">
      <alignment horizontal="left" vertical="center"/>
    </xf>
    <xf numFmtId="0" fontId="5" fillId="24" borderId="46" xfId="2" applyFill="1" applyBorder="1" applyAlignment="1">
      <alignment horizontal="left" vertical="center"/>
    </xf>
    <xf numFmtId="0" fontId="5" fillId="24" borderId="49" xfId="2" applyFill="1" applyBorder="1" applyAlignment="1">
      <alignment horizontal="left" vertical="center"/>
    </xf>
    <xf numFmtId="0" fontId="5" fillId="24" borderId="47" xfId="2" applyFill="1" applyBorder="1" applyAlignment="1">
      <alignment horizontal="left" vertical="center"/>
    </xf>
    <xf numFmtId="0" fontId="5" fillId="0" borderId="46" xfId="2" applyFont="1" applyFill="1" applyBorder="1" applyAlignment="1">
      <alignment horizontal="left" vertical="center"/>
    </xf>
    <xf numFmtId="0" fontId="5" fillId="0" borderId="49" xfId="2" applyFont="1" applyFill="1" applyBorder="1" applyAlignment="1">
      <alignment horizontal="left" vertical="center"/>
    </xf>
    <xf numFmtId="0" fontId="5" fillId="0" borderId="47" xfId="2" applyFont="1" applyFill="1" applyBorder="1" applyAlignment="1">
      <alignment horizontal="left" vertical="center"/>
    </xf>
    <xf numFmtId="0" fontId="8" fillId="17" borderId="45" xfId="2" applyFont="1" applyFill="1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49" fontId="8" fillId="17" borderId="48" xfId="2" applyNumberFormat="1" applyFont="1" applyFill="1" applyBorder="1" applyAlignment="1">
      <alignment horizontal="center" vertical="center" wrapText="1"/>
    </xf>
    <xf numFmtId="49" fontId="8" fillId="17" borderId="42" xfId="2" applyNumberFormat="1" applyFont="1" applyFill="1" applyBorder="1" applyAlignment="1">
      <alignment horizontal="center" vertical="center" wrapText="1"/>
    </xf>
    <xf numFmtId="0" fontId="8" fillId="17" borderId="49" xfId="2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1" fontId="0" fillId="0" borderId="23" xfId="0" applyNumberFormat="1" applyFont="1" applyBorder="1" applyAlignment="1">
      <alignment horizontal="center" vertical="center" wrapText="1" readingOrder="1"/>
    </xf>
    <xf numFmtId="1" fontId="0" fillId="0" borderId="34" xfId="0" applyNumberFormat="1" applyFont="1" applyFill="1" applyBorder="1" applyAlignment="1">
      <alignment horizontal="center" vertical="center" wrapText="1" readingOrder="1"/>
    </xf>
    <xf numFmtId="1" fontId="0" fillId="0" borderId="37" xfId="0" applyNumberFormat="1" applyFont="1" applyFill="1" applyBorder="1" applyAlignment="1">
      <alignment horizontal="center" vertical="center" wrapText="1" readingOrder="1"/>
    </xf>
    <xf numFmtId="1" fontId="0" fillId="0" borderId="19" xfId="0" applyNumberFormat="1" applyFont="1" applyFill="1" applyBorder="1" applyAlignment="1">
      <alignment horizontal="center" vertical="center" wrapText="1" readingOrder="1"/>
    </xf>
    <xf numFmtId="0" fontId="0" fillId="5" borderId="41" xfId="0" applyFont="1" applyFill="1" applyBorder="1" applyAlignment="1">
      <alignment horizontal="center" vertical="center" wrapText="1"/>
    </xf>
    <xf numFmtId="0" fontId="0" fillId="5" borderId="29" xfId="0" applyFont="1" applyFill="1" applyBorder="1" applyAlignment="1">
      <alignment horizontal="center" vertical="center" wrapText="1"/>
    </xf>
    <xf numFmtId="0" fontId="0" fillId="5" borderId="40" xfId="0" applyFont="1" applyFill="1" applyBorder="1" applyAlignment="1">
      <alignment horizontal="center" vertical="center" wrapText="1"/>
    </xf>
    <xf numFmtId="0" fontId="0" fillId="5" borderId="44" xfId="0" applyFont="1" applyFill="1" applyBorder="1" applyAlignment="1">
      <alignment horizontal="center" vertical="center" wrapText="1"/>
    </xf>
    <xf numFmtId="0" fontId="0" fillId="5" borderId="42" xfId="0" applyFont="1" applyFill="1" applyBorder="1" applyAlignment="1">
      <alignment horizontal="center" vertical="center" wrapText="1"/>
    </xf>
    <xf numFmtId="0" fontId="0" fillId="5" borderId="43" xfId="0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0" fontId="0" fillId="5" borderId="32" xfId="0" applyFont="1" applyFill="1" applyBorder="1" applyAlignment="1">
      <alignment horizontal="center" vertical="center" wrapText="1"/>
    </xf>
    <xf numFmtId="0" fontId="0" fillId="5" borderId="3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5" xfId="0" applyFont="1" applyBorder="1"/>
    <xf numFmtId="0" fontId="8" fillId="0" borderId="4" xfId="0" applyFont="1" applyBorder="1"/>
    <xf numFmtId="0" fontId="8" fillId="0" borderId="6" xfId="0" applyFont="1" applyBorder="1"/>
    <xf numFmtId="0" fontId="0" fillId="0" borderId="46" xfId="17" applyFont="1" applyFill="1" applyBorder="1" applyAlignment="1">
      <alignment horizontal="left" vertical="center" wrapText="1"/>
    </xf>
    <xf numFmtId="0" fontId="0" fillId="0" borderId="47" xfId="17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10" borderId="2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9" borderId="3" xfId="0" applyFont="1" applyFill="1" applyBorder="1" applyAlignment="1">
      <alignment horizontal="left"/>
    </xf>
    <xf numFmtId="0" fontId="5" fillId="16" borderId="2" xfId="0" applyFont="1" applyFill="1" applyBorder="1" applyAlignment="1">
      <alignment horizontal="center" vertical="center"/>
    </xf>
    <xf numFmtId="0" fontId="9" fillId="0" borderId="44" xfId="0" applyFont="1" applyBorder="1"/>
    <xf numFmtId="2" fontId="27" fillId="0" borderId="0" xfId="0" applyNumberFormat="1" applyFont="1" applyAlignment="1">
      <alignment horizontal="left" vertical="top" wrapText="1"/>
    </xf>
  </cellXfs>
  <cellStyles count="26">
    <cellStyle name="Bad" xfId="5"/>
    <cellStyle name="Bad 1" xfId="8"/>
    <cellStyle name="Bad 2" xfId="9"/>
    <cellStyle name="Bad 3" xfId="10"/>
    <cellStyle name="Bad 4" xfId="11"/>
    <cellStyle name="czerwony" xfId="6"/>
    <cellStyle name="Good 1" xfId="7"/>
    <cellStyle name="Good 3" xfId="12"/>
    <cellStyle name="Good 4" xfId="13"/>
    <cellStyle name="Good 5" xfId="14"/>
    <cellStyle name="Normalny" xfId="0" builtinId="0"/>
    <cellStyle name="Normalny 2" xfId="1"/>
    <cellStyle name="Normalny 3" xfId="2"/>
    <cellStyle name="Normalny 4" xfId="3"/>
    <cellStyle name="Normalny 4 2" xfId="24"/>
    <cellStyle name="Normalny 4 3" xfId="19"/>
    <cellStyle name="Normalny 5" xfId="4"/>
    <cellStyle name="Normalny 5 2" xfId="25"/>
    <cellStyle name="Normalny 5 3" xfId="20"/>
    <cellStyle name="Normalny 6" xfId="15"/>
    <cellStyle name="Normalny 6 2" xfId="21"/>
    <cellStyle name="Normalny 7" xfId="16"/>
    <cellStyle name="Normalny 8" xfId="17"/>
    <cellStyle name="Normalny 8 2" xfId="23"/>
    <cellStyle name="Normalny 8 3" xfId="22"/>
    <cellStyle name="Normalny 9" xfId="18"/>
  </cellStyles>
  <dxfs count="37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0"/>
  <sheetViews>
    <sheetView workbookViewId="0">
      <selection activeCell="F13" sqref="F13"/>
    </sheetView>
  </sheetViews>
  <sheetFormatPr defaultColWidth="14.44140625" defaultRowHeight="15" customHeight="1"/>
  <cols>
    <col min="1" max="1" width="8.77734375" customWidth="1"/>
    <col min="2" max="2" width="14.44140625" customWidth="1"/>
    <col min="3" max="5" width="8.77734375" customWidth="1"/>
    <col min="6" max="6" width="10.21875" customWidth="1"/>
    <col min="7" max="8" width="8.77734375" customWidth="1"/>
  </cols>
  <sheetData>
    <row r="1" spans="1:6" ht="12.75" customHeight="1">
      <c r="A1" s="1" t="s">
        <v>0</v>
      </c>
    </row>
    <row r="2" spans="1:6" ht="12.75" customHeight="1">
      <c r="A2" s="1" t="s">
        <v>2</v>
      </c>
      <c r="F2" s="3"/>
    </row>
    <row r="3" spans="1:6" ht="12.75" customHeight="1">
      <c r="A3" s="12" t="s">
        <v>13</v>
      </c>
    </row>
    <row r="4" spans="1:6" ht="12.75" customHeight="1">
      <c r="A4" s="14"/>
    </row>
    <row r="5" spans="1:6" ht="12.75" customHeight="1">
      <c r="A5" s="14"/>
    </row>
    <row r="6" spans="1:6" ht="12.75" customHeight="1">
      <c r="A6" s="16"/>
    </row>
    <row r="7" spans="1:6" ht="12.75" customHeight="1">
      <c r="A7" s="16"/>
    </row>
    <row r="8" spans="1:6" ht="12.75" customHeight="1">
      <c r="A8" s="19"/>
    </row>
    <row r="9" spans="1:6" ht="12.75" customHeight="1">
      <c r="A9" s="16"/>
    </row>
    <row r="10" spans="1:6" ht="12.75" customHeight="1">
      <c r="A10" s="16"/>
    </row>
    <row r="11" spans="1:6" ht="12.75" customHeight="1">
      <c r="A11" s="16"/>
    </row>
    <row r="12" spans="1:6" ht="24.75" customHeight="1">
      <c r="F12" s="16" t="s">
        <v>18</v>
      </c>
    </row>
    <row r="13" spans="1:6" ht="20.25" customHeight="1">
      <c r="F13" s="16" t="s">
        <v>355</v>
      </c>
    </row>
    <row r="14" spans="1:6" ht="12.75" customHeight="1">
      <c r="E14" s="15" t="s">
        <v>347</v>
      </c>
      <c r="F14" s="20"/>
    </row>
    <row r="15" spans="1:6" ht="12.75" customHeight="1">
      <c r="F15" s="20" t="s">
        <v>19</v>
      </c>
    </row>
    <row r="16" spans="1:6" ht="12.75" customHeight="1">
      <c r="F16" s="22"/>
    </row>
    <row r="17" spans="1:12" ht="12.75" customHeight="1">
      <c r="A17" s="22"/>
    </row>
    <row r="18" spans="1:12" ht="10.5" customHeight="1">
      <c r="B18" s="24"/>
      <c r="H18" s="24"/>
    </row>
    <row r="19" spans="1:12" ht="18" customHeight="1">
      <c r="B19" s="24" t="s">
        <v>20</v>
      </c>
    </row>
    <row r="20" spans="1:12" ht="15.75" customHeight="1">
      <c r="B20" s="26" t="s">
        <v>21</v>
      </c>
    </row>
    <row r="21" spans="1:12" ht="12.75" customHeight="1">
      <c r="A21" s="28"/>
    </row>
    <row r="22" spans="1:12" ht="12.75" customHeight="1">
      <c r="A22" s="28"/>
    </row>
    <row r="23" spans="1:12" ht="12.75" customHeight="1">
      <c r="A23" s="30"/>
    </row>
    <row r="24" spans="1:12" ht="12.75" customHeight="1">
      <c r="A24" s="31"/>
      <c r="B24" s="625" t="s">
        <v>348</v>
      </c>
      <c r="C24" s="32"/>
      <c r="D24" s="32"/>
    </row>
    <row r="25" spans="1:12" ht="12.75" customHeight="1">
      <c r="A25" s="33"/>
      <c r="B25" s="631" t="s">
        <v>350</v>
      </c>
    </row>
    <row r="26" spans="1:12" ht="12.75" customHeight="1">
      <c r="A26" s="279"/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</row>
    <row r="27" spans="1:12" ht="12.75" customHeight="1">
      <c r="A27" s="278"/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</row>
    <row r="28" spans="1:12" ht="12.75" customHeight="1">
      <c r="A28" s="34"/>
    </row>
    <row r="29" spans="1:12" ht="12.75" customHeight="1">
      <c r="A29" s="31"/>
    </row>
    <row r="30" spans="1:12" ht="12.75" customHeight="1">
      <c r="A30" s="33"/>
    </row>
    <row r="31" spans="1:12" ht="12.75" customHeight="1">
      <c r="A31" s="35"/>
    </row>
    <row r="32" spans="1:12" ht="12.75" customHeight="1">
      <c r="A32" s="34"/>
    </row>
    <row r="33" spans="1:8" ht="12.75" customHeight="1">
      <c r="A33" s="36"/>
    </row>
    <row r="34" spans="1:8" ht="12.75" customHeight="1"/>
    <row r="35" spans="1:8" ht="12.75" customHeight="1"/>
    <row r="36" spans="1:8" ht="12.75" customHeight="1"/>
    <row r="37" spans="1:8" ht="12.75" customHeight="1"/>
    <row r="38" spans="1:8" ht="12.75" customHeight="1"/>
    <row r="39" spans="1:8" ht="12.75" customHeight="1">
      <c r="H39" s="36" t="s">
        <v>41</v>
      </c>
    </row>
    <row r="40" spans="1:8" ht="12.75" customHeight="1">
      <c r="H40" s="36"/>
    </row>
    <row r="41" spans="1:8" ht="12.75" customHeight="1">
      <c r="H41" s="36"/>
    </row>
    <row r="42" spans="1:8" ht="12.75" customHeight="1">
      <c r="H42" s="36"/>
    </row>
    <row r="43" spans="1:8" ht="12.75" customHeight="1">
      <c r="H43" s="36"/>
    </row>
    <row r="44" spans="1:8" ht="12.75" customHeight="1">
      <c r="H44" s="36"/>
    </row>
    <row r="45" spans="1:8" ht="12.75" customHeight="1">
      <c r="H45" s="20" t="s">
        <v>42</v>
      </c>
    </row>
    <row r="46" spans="1:8" ht="12.75" customHeight="1">
      <c r="H46" s="37" t="s">
        <v>43</v>
      </c>
    </row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="70" zoomScaleNormal="70" workbookViewId="0">
      <pane ySplit="11" topLeftCell="A12" activePane="bottomLeft" state="frozen"/>
      <selection pane="bottomLeft" activeCell="B52" sqref="B52"/>
    </sheetView>
  </sheetViews>
  <sheetFormatPr defaultColWidth="14.44140625" defaultRowHeight="15" customHeight="1"/>
  <cols>
    <col min="1" max="1" width="21.44140625" style="290" customWidth="1"/>
    <col min="2" max="2" width="3.44140625" style="290" customWidth="1"/>
    <col min="3" max="3" width="31.5546875" style="290" customWidth="1"/>
    <col min="4" max="4" width="11.33203125" style="290" customWidth="1"/>
    <col min="5" max="5" width="10.5546875" style="290" customWidth="1"/>
    <col min="6" max="9" width="5.77734375" style="290" customWidth="1"/>
    <col min="10" max="10" width="5.44140625" style="290" customWidth="1"/>
    <col min="11" max="11" width="6.21875" style="290" customWidth="1"/>
    <col min="12" max="15" width="5.77734375" style="290" customWidth="1"/>
    <col min="16" max="16" width="20.21875" style="290" customWidth="1"/>
    <col min="17" max="17" width="5.5546875" style="290" customWidth="1"/>
    <col min="18" max="19" width="9.21875" style="290" customWidth="1"/>
    <col min="20" max="20" width="19.44140625" style="290" customWidth="1"/>
    <col min="21" max="22" width="14.21875" style="290" customWidth="1"/>
    <col min="23" max="23" width="15.77734375" style="290" customWidth="1"/>
    <col min="24" max="24" width="40.21875" style="290" customWidth="1"/>
    <col min="25" max="25" width="24.5546875" style="290" customWidth="1"/>
    <col min="26" max="26" width="8.77734375" style="290" customWidth="1"/>
    <col min="27" max="16384" width="14.44140625" style="290"/>
  </cols>
  <sheetData>
    <row r="1" spans="1:26" ht="17.25" customHeight="1">
      <c r="A1" s="288"/>
      <c r="B1" s="289" t="s">
        <v>1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</row>
    <row r="2" spans="1:26" ht="12.75" customHeight="1">
      <c r="A2" s="288"/>
      <c r="B2" s="856" t="s">
        <v>268</v>
      </c>
      <c r="C2" s="752"/>
      <c r="D2" s="752"/>
      <c r="E2" s="752"/>
      <c r="F2" s="288"/>
      <c r="G2" s="288"/>
      <c r="H2" s="288"/>
      <c r="I2" s="288"/>
      <c r="J2" s="288"/>
      <c r="K2" s="288"/>
      <c r="L2" s="291"/>
      <c r="M2" s="291"/>
      <c r="N2" s="291"/>
      <c r="O2" s="291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</row>
    <row r="3" spans="1:26" ht="12.75" customHeight="1">
      <c r="A3" s="288"/>
      <c r="B3" s="292" t="s">
        <v>15</v>
      </c>
      <c r="C3" s="288"/>
      <c r="D3" s="288"/>
      <c r="E3" s="288"/>
      <c r="F3" s="288"/>
      <c r="G3" s="288"/>
      <c r="H3" s="288"/>
      <c r="I3" s="288"/>
      <c r="J3" s="288"/>
      <c r="K3" s="288"/>
      <c r="L3" s="293"/>
      <c r="M3" s="293"/>
      <c r="N3" s="293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</row>
    <row r="4" spans="1:26" ht="12.75" customHeight="1">
      <c r="A4" s="288"/>
      <c r="B4" s="292" t="s">
        <v>16</v>
      </c>
      <c r="C4" s="288"/>
      <c r="D4" s="288"/>
      <c r="E4" s="288"/>
      <c r="F4" s="288"/>
      <c r="G4" s="288"/>
      <c r="H4" s="288"/>
      <c r="I4" s="288"/>
      <c r="J4" s="288"/>
      <c r="K4" s="288"/>
      <c r="L4" s="293"/>
      <c r="M4" s="293"/>
      <c r="N4" s="293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</row>
    <row r="5" spans="1:26" ht="12.75" customHeight="1">
      <c r="A5" s="288"/>
      <c r="B5" s="292" t="s">
        <v>17</v>
      </c>
      <c r="C5" s="288"/>
      <c r="D5" s="291" t="str">
        <f>IF($C$30=0," ",$C$30)</f>
        <v>język obcy nowożytny</v>
      </c>
      <c r="E5" s="288"/>
      <c r="F5" s="288"/>
      <c r="G5" s="288"/>
      <c r="H5" s="291" t="str">
        <f>IF(C31=0," ",C31)</f>
        <v>matematyka</v>
      </c>
      <c r="I5" s="288"/>
      <c r="J5" s="288"/>
      <c r="K5" s="288"/>
      <c r="L5" s="293"/>
      <c r="M5" s="293"/>
      <c r="N5" s="293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</row>
    <row r="6" spans="1:26" ht="12.75" customHeight="1">
      <c r="A6" s="288"/>
      <c r="B6" s="292" t="s">
        <v>22</v>
      </c>
      <c r="C6" s="288"/>
      <c r="D6" s="291"/>
      <c r="E6" s="288"/>
      <c r="F6" s="288"/>
      <c r="G6" s="288"/>
      <c r="H6" s="291"/>
      <c r="I6" s="288"/>
      <c r="J6" s="288"/>
      <c r="K6" s="288"/>
      <c r="L6" s="293"/>
      <c r="M6" s="293"/>
      <c r="N6" s="293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</row>
    <row r="7" spans="1:26" ht="12.75" customHeight="1">
      <c r="A7" s="288"/>
      <c r="B7" s="292"/>
      <c r="C7" s="294" t="s">
        <v>138</v>
      </c>
      <c r="D7" s="295" t="s">
        <v>139</v>
      </c>
      <c r="E7" s="288"/>
      <c r="F7" s="288"/>
      <c r="G7" s="288"/>
      <c r="H7" s="291"/>
      <c r="I7" s="288"/>
      <c r="J7" s="288"/>
      <c r="K7" s="288"/>
      <c r="L7" s="293"/>
      <c r="M7" s="293"/>
      <c r="N7" s="293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</row>
    <row r="8" spans="1:26" ht="12.75" customHeight="1">
      <c r="A8" s="288"/>
      <c r="B8" s="292"/>
      <c r="C8" s="294" t="s">
        <v>269</v>
      </c>
      <c r="D8" s="295" t="s">
        <v>270</v>
      </c>
      <c r="E8" s="288"/>
      <c r="F8" s="288"/>
      <c r="G8" s="288"/>
      <c r="H8" s="291"/>
      <c r="I8" s="288"/>
      <c r="J8" s="288"/>
      <c r="K8" s="288"/>
      <c r="L8" s="293"/>
      <c r="M8" s="293"/>
      <c r="N8" s="293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</row>
    <row r="9" spans="1:26" ht="12.75" customHeight="1">
      <c r="A9" s="288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</row>
    <row r="10" spans="1:26" ht="24.75" customHeight="1">
      <c r="A10" s="288"/>
      <c r="B10" s="705" t="s">
        <v>4</v>
      </c>
      <c r="C10" s="731" t="s">
        <v>5</v>
      </c>
      <c r="D10" s="296"/>
      <c r="E10" s="732"/>
      <c r="F10" s="730" t="s">
        <v>6</v>
      </c>
      <c r="G10" s="723"/>
      <c r="H10" s="723"/>
      <c r="I10" s="723"/>
      <c r="J10" s="723"/>
      <c r="K10" s="723"/>
      <c r="L10" s="723"/>
      <c r="M10" s="723"/>
      <c r="N10" s="723"/>
      <c r="O10" s="708"/>
      <c r="P10" s="734" t="s">
        <v>44</v>
      </c>
      <c r="Q10" s="297"/>
      <c r="R10" s="288"/>
      <c r="S10" s="288"/>
      <c r="T10" s="288"/>
      <c r="U10" s="288"/>
      <c r="V10" s="288"/>
      <c r="W10" s="288"/>
      <c r="X10" s="729" t="s">
        <v>7</v>
      </c>
      <c r="Y10" s="708"/>
      <c r="Z10" s="288"/>
    </row>
    <row r="11" spans="1:26" ht="25.5" customHeight="1">
      <c r="A11" s="288"/>
      <c r="B11" s="706"/>
      <c r="C11" s="726"/>
      <c r="D11" s="298"/>
      <c r="E11" s="733"/>
      <c r="F11" s="730" t="s">
        <v>8</v>
      </c>
      <c r="G11" s="708"/>
      <c r="H11" s="730" t="s">
        <v>9</v>
      </c>
      <c r="I11" s="708"/>
      <c r="J11" s="730" t="s">
        <v>10</v>
      </c>
      <c r="K11" s="708"/>
      <c r="L11" s="730" t="s">
        <v>11</v>
      </c>
      <c r="M11" s="708"/>
      <c r="N11" s="735" t="s">
        <v>45</v>
      </c>
      <c r="O11" s="708"/>
      <c r="P11" s="706"/>
      <c r="Q11" s="297"/>
      <c r="R11" s="288"/>
      <c r="S11" s="729" t="s">
        <v>46</v>
      </c>
      <c r="T11" s="723"/>
      <c r="U11" s="723"/>
      <c r="V11" s="708"/>
      <c r="W11" s="288"/>
      <c r="X11" s="299" t="s">
        <v>47</v>
      </c>
      <c r="Y11" s="300" t="s">
        <v>48</v>
      </c>
      <c r="Z11" s="288"/>
    </row>
    <row r="12" spans="1:26" ht="12.75" customHeight="1">
      <c r="A12" s="301"/>
      <c r="B12" s="432">
        <v>1</v>
      </c>
      <c r="C12" s="303" t="s">
        <v>14</v>
      </c>
      <c r="D12" s="304"/>
      <c r="E12" s="305" t="str">
        <f>IF(C29="język obcy nowożytny","R","P")</f>
        <v>P</v>
      </c>
      <c r="F12" s="306">
        <v>3</v>
      </c>
      <c r="G12" s="306">
        <v>3</v>
      </c>
      <c r="H12" s="306">
        <v>3</v>
      </c>
      <c r="I12" s="306">
        <v>3</v>
      </c>
      <c r="J12" s="306">
        <v>3</v>
      </c>
      <c r="K12" s="306">
        <v>3</v>
      </c>
      <c r="L12" s="306">
        <v>3</v>
      </c>
      <c r="M12" s="306">
        <v>3</v>
      </c>
      <c r="N12" s="306">
        <v>4</v>
      </c>
      <c r="O12" s="306">
        <v>4</v>
      </c>
      <c r="P12" s="307">
        <f t="shared" ref="P12:P28" si="0">SUM(F12:O12)/2</f>
        <v>16</v>
      </c>
      <c r="Q12" s="308"/>
      <c r="R12" s="288"/>
      <c r="S12" s="309"/>
      <c r="T12" s="309" t="s">
        <v>50</v>
      </c>
      <c r="U12" s="309" t="s">
        <v>51</v>
      </c>
      <c r="V12" s="309" t="s">
        <v>52</v>
      </c>
      <c r="W12" s="288"/>
      <c r="X12" s="309"/>
      <c r="Y12" s="309"/>
      <c r="Z12" s="288"/>
    </row>
    <row r="13" spans="1:26" ht="12.75" customHeight="1">
      <c r="A13" s="301"/>
      <c r="B13" s="432">
        <v>2</v>
      </c>
      <c r="C13" s="303" t="s">
        <v>24</v>
      </c>
      <c r="D13" s="310" t="s">
        <v>53</v>
      </c>
      <c r="E13" s="305" t="str">
        <f>IF(C30="język obcy nowożytny","R","P")</f>
        <v>R</v>
      </c>
      <c r="F13" s="306">
        <v>2</v>
      </c>
      <c r="G13" s="306">
        <v>2</v>
      </c>
      <c r="H13" s="306">
        <v>2</v>
      </c>
      <c r="I13" s="306">
        <v>2</v>
      </c>
      <c r="J13" s="306">
        <v>2</v>
      </c>
      <c r="K13" s="306">
        <v>2</v>
      </c>
      <c r="L13" s="306">
        <v>3</v>
      </c>
      <c r="M13" s="306">
        <v>3</v>
      </c>
      <c r="N13" s="306">
        <v>3</v>
      </c>
      <c r="O13" s="306">
        <v>3</v>
      </c>
      <c r="P13" s="307">
        <f t="shared" si="0"/>
        <v>12</v>
      </c>
      <c r="Q13" s="709">
        <f>SUM(P13:P14)</f>
        <v>20</v>
      </c>
      <c r="R13" s="288"/>
      <c r="S13" s="309" t="s">
        <v>55</v>
      </c>
      <c r="T13" s="436" t="s">
        <v>138</v>
      </c>
      <c r="U13" s="312">
        <v>650</v>
      </c>
      <c r="V13" s="312">
        <f>SUMIF($E$33:$E$43,$T13,$R$33:$R$43)+SUMIF($E$45:$E$49,$T13,$R$45:$R$49)</f>
        <v>945</v>
      </c>
      <c r="W13" s="288"/>
      <c r="X13" s="309" t="s">
        <v>14</v>
      </c>
      <c r="Y13" s="309" t="s">
        <v>24</v>
      </c>
      <c r="Z13" s="288"/>
    </row>
    <row r="14" spans="1:26" ht="12.75" customHeight="1">
      <c r="A14" s="301"/>
      <c r="B14" s="432">
        <v>3</v>
      </c>
      <c r="C14" s="303" t="s">
        <v>56</v>
      </c>
      <c r="D14" s="310" t="s">
        <v>69</v>
      </c>
      <c r="E14" s="305" t="s">
        <v>49</v>
      </c>
      <c r="F14" s="306">
        <v>2</v>
      </c>
      <c r="G14" s="306">
        <v>2</v>
      </c>
      <c r="H14" s="306">
        <v>2</v>
      </c>
      <c r="I14" s="306">
        <v>2</v>
      </c>
      <c r="J14" s="306">
        <v>2</v>
      </c>
      <c r="K14" s="306">
        <v>2</v>
      </c>
      <c r="L14" s="306">
        <v>1</v>
      </c>
      <c r="M14" s="306">
        <v>1</v>
      </c>
      <c r="N14" s="306">
        <v>1</v>
      </c>
      <c r="O14" s="306">
        <v>1</v>
      </c>
      <c r="P14" s="307">
        <f t="shared" si="0"/>
        <v>8</v>
      </c>
      <c r="Q14" s="706"/>
      <c r="R14" s="288"/>
      <c r="S14" s="309" t="s">
        <v>58</v>
      </c>
      <c r="T14" s="436" t="s">
        <v>269</v>
      </c>
      <c r="U14" s="312">
        <v>450</v>
      </c>
      <c r="V14" s="312">
        <f ca="1">SUMIF($E$33:$E$43,$T14,$R$33:$R$43)+SUMIF($E$45:$E$51,$T14,$R$45:$R$49)</f>
        <v>600</v>
      </c>
      <c r="W14" s="288"/>
      <c r="X14" s="309" t="s">
        <v>29</v>
      </c>
      <c r="Y14" s="309" t="s">
        <v>26</v>
      </c>
      <c r="Z14" s="288"/>
    </row>
    <row r="15" spans="1:26" ht="12.75" customHeight="1">
      <c r="A15" s="301"/>
      <c r="B15" s="432">
        <v>4</v>
      </c>
      <c r="C15" s="710" t="s">
        <v>328</v>
      </c>
      <c r="D15" s="644"/>
      <c r="E15" s="645"/>
      <c r="F15" s="306">
        <v>1</v>
      </c>
      <c r="G15" s="306">
        <v>1</v>
      </c>
      <c r="H15" s="306"/>
      <c r="I15" s="306"/>
      <c r="J15" s="306"/>
      <c r="K15" s="306"/>
      <c r="L15" s="306"/>
      <c r="M15" s="306"/>
      <c r="N15" s="306"/>
      <c r="O15" s="306"/>
      <c r="P15" s="307">
        <f t="shared" si="0"/>
        <v>1</v>
      </c>
      <c r="Q15" s="308"/>
      <c r="R15" s="288"/>
      <c r="S15" s="621" t="s">
        <v>145</v>
      </c>
      <c r="T15" s="622" t="s">
        <v>345</v>
      </c>
      <c r="U15" s="621"/>
      <c r="W15" s="288"/>
      <c r="X15" s="309" t="s">
        <v>30</v>
      </c>
      <c r="Y15" s="309" t="s">
        <v>31</v>
      </c>
      <c r="Z15" s="288"/>
    </row>
    <row r="16" spans="1:26" ht="12.75" customHeight="1">
      <c r="A16" s="301"/>
      <c r="B16" s="432">
        <v>5</v>
      </c>
      <c r="C16" s="303" t="s">
        <v>26</v>
      </c>
      <c r="D16" s="304"/>
      <c r="E16" s="305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07">
        <f t="shared" si="0"/>
        <v>7</v>
      </c>
      <c r="Q16" s="308"/>
      <c r="R16" s="288"/>
      <c r="S16" s="437"/>
      <c r="T16" s="438"/>
      <c r="U16" s="308"/>
      <c r="V16" s="308"/>
      <c r="W16" s="288"/>
      <c r="X16" s="309" t="s">
        <v>33</v>
      </c>
      <c r="Y16" s="309" t="s">
        <v>34</v>
      </c>
      <c r="Z16" s="288"/>
    </row>
    <row r="17" spans="1:26" ht="12.75" customHeight="1">
      <c r="A17" s="301"/>
      <c r="B17" s="432">
        <v>6</v>
      </c>
      <c r="C17" s="303" t="s">
        <v>307</v>
      </c>
      <c r="D17" s="314"/>
      <c r="E17" s="305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307">
        <f t="shared" si="0"/>
        <v>3</v>
      </c>
      <c r="Q17" s="308"/>
      <c r="R17" s="288"/>
      <c r="S17" s="288"/>
      <c r="T17" s="288"/>
      <c r="U17" s="288"/>
      <c r="V17" s="288"/>
      <c r="W17" s="288"/>
      <c r="X17" s="309" t="s">
        <v>35</v>
      </c>
      <c r="Y17" s="309" t="s">
        <v>36</v>
      </c>
      <c r="Z17" s="288"/>
    </row>
    <row r="18" spans="1:26" ht="12.75" customHeight="1">
      <c r="A18" s="301"/>
      <c r="B18" s="432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307">
        <f t="shared" si="0"/>
        <v>2</v>
      </c>
      <c r="Q18" s="308"/>
      <c r="R18" s="288"/>
      <c r="S18" s="288"/>
      <c r="T18" s="288"/>
      <c r="U18" s="288"/>
      <c r="V18" s="288"/>
      <c r="W18" s="288"/>
      <c r="X18" s="309" t="s">
        <v>37</v>
      </c>
      <c r="Y18" s="309" t="s">
        <v>38</v>
      </c>
      <c r="Z18" s="288"/>
    </row>
    <row r="19" spans="1:26" ht="12.75" customHeight="1">
      <c r="A19" s="301"/>
      <c r="B19" s="432">
        <v>8</v>
      </c>
      <c r="C19" s="303" t="s">
        <v>31</v>
      </c>
      <c r="D19" s="304"/>
      <c r="E19" s="305" t="str">
        <f t="shared" ref="E19:E24" si="1">IF(OR($C$30=C19,$C$31=C19),"R","P")</f>
        <v>P</v>
      </c>
      <c r="F19" s="312">
        <v>1</v>
      </c>
      <c r="G19" s="312">
        <v>1</v>
      </c>
      <c r="H19" s="312">
        <v>1</v>
      </c>
      <c r="I19" s="312">
        <v>1</v>
      </c>
      <c r="J19" s="312">
        <v>1</v>
      </c>
      <c r="K19" s="312">
        <v>1</v>
      </c>
      <c r="L19" s="312">
        <v>1</v>
      </c>
      <c r="M19" s="312">
        <v>1</v>
      </c>
      <c r="N19" s="306"/>
      <c r="O19" s="306"/>
      <c r="P19" s="307">
        <f t="shared" si="0"/>
        <v>4</v>
      </c>
      <c r="Q19" s="709">
        <f>SUM(P19:P22)</f>
        <v>16</v>
      </c>
      <c r="R19" s="288"/>
      <c r="S19" s="288"/>
      <c r="T19" s="288"/>
      <c r="U19" s="288"/>
      <c r="V19" s="288"/>
      <c r="W19" s="288"/>
      <c r="X19" s="309"/>
      <c r="Y19" s="309" t="s">
        <v>39</v>
      </c>
      <c r="Z19" s="288"/>
    </row>
    <row r="20" spans="1:26" ht="12.75" customHeight="1">
      <c r="A20" s="301"/>
      <c r="B20" s="432">
        <v>9</v>
      </c>
      <c r="C20" s="303" t="s">
        <v>34</v>
      </c>
      <c r="D20" s="304"/>
      <c r="E20" s="305" t="str">
        <f t="shared" si="1"/>
        <v>P</v>
      </c>
      <c r="F20" s="312">
        <v>1</v>
      </c>
      <c r="G20" s="312">
        <v>1</v>
      </c>
      <c r="H20" s="312">
        <v>1</v>
      </c>
      <c r="I20" s="312">
        <v>1</v>
      </c>
      <c r="J20" s="312">
        <v>1</v>
      </c>
      <c r="K20" s="312">
        <v>1</v>
      </c>
      <c r="L20" s="312">
        <v>1</v>
      </c>
      <c r="M20" s="312">
        <v>1</v>
      </c>
      <c r="N20" s="306"/>
      <c r="O20" s="306"/>
      <c r="P20" s="307">
        <f t="shared" si="0"/>
        <v>4</v>
      </c>
      <c r="Q20" s="717"/>
      <c r="R20" s="288"/>
      <c r="S20" s="288" t="s">
        <v>65</v>
      </c>
      <c r="T20" s="288"/>
      <c r="U20" s="288"/>
      <c r="V20" s="288"/>
      <c r="W20" s="288"/>
      <c r="X20" s="309"/>
      <c r="Y20" s="309" t="s">
        <v>40</v>
      </c>
      <c r="Z20" s="288"/>
    </row>
    <row r="21" spans="1:26" ht="12.75" customHeight="1">
      <c r="A21" s="301"/>
      <c r="B21" s="432">
        <v>10</v>
      </c>
      <c r="C21" s="303" t="s">
        <v>36</v>
      </c>
      <c r="D21" s="304"/>
      <c r="E21" s="305" t="str">
        <f t="shared" si="1"/>
        <v>P</v>
      </c>
      <c r="F21" s="312">
        <v>1</v>
      </c>
      <c r="G21" s="312">
        <v>1</v>
      </c>
      <c r="H21" s="312">
        <v>1</v>
      </c>
      <c r="I21" s="312">
        <v>1</v>
      </c>
      <c r="J21" s="312">
        <v>1</v>
      </c>
      <c r="K21" s="312">
        <v>1</v>
      </c>
      <c r="L21" s="312">
        <v>1</v>
      </c>
      <c r="M21" s="312">
        <v>1</v>
      </c>
      <c r="N21" s="306"/>
      <c r="O21" s="306"/>
      <c r="P21" s="307">
        <f t="shared" si="0"/>
        <v>4</v>
      </c>
      <c r="Q21" s="717"/>
      <c r="R21" s="288"/>
      <c r="S21" s="288"/>
      <c r="T21" s="291" t="s">
        <v>66</v>
      </c>
      <c r="U21" s="437" t="s">
        <v>67</v>
      </c>
      <c r="V21" s="288"/>
      <c r="W21" s="288"/>
      <c r="X21" s="288"/>
      <c r="Y21" s="288"/>
      <c r="Z21" s="288"/>
    </row>
    <row r="22" spans="1:26" ht="12.75" customHeight="1">
      <c r="A22" s="301"/>
      <c r="B22" s="432">
        <v>11</v>
      </c>
      <c r="C22" s="303" t="s">
        <v>38</v>
      </c>
      <c r="D22" s="304"/>
      <c r="E22" s="305" t="str">
        <f t="shared" si="1"/>
        <v>P</v>
      </c>
      <c r="F22" s="312">
        <v>1</v>
      </c>
      <c r="G22" s="312">
        <v>1</v>
      </c>
      <c r="H22" s="312">
        <v>1</v>
      </c>
      <c r="I22" s="312">
        <v>1</v>
      </c>
      <c r="J22" s="312">
        <v>1</v>
      </c>
      <c r="K22" s="312">
        <v>1</v>
      </c>
      <c r="L22" s="312">
        <v>1</v>
      </c>
      <c r="M22" s="312">
        <v>1</v>
      </c>
      <c r="N22" s="306"/>
      <c r="O22" s="306"/>
      <c r="P22" s="307">
        <f t="shared" si="0"/>
        <v>4</v>
      </c>
      <c r="Q22" s="706"/>
      <c r="R22" s="288"/>
      <c r="S22" s="288"/>
      <c r="T22" s="291" t="s">
        <v>53</v>
      </c>
      <c r="U22" s="437" t="s">
        <v>68</v>
      </c>
      <c r="V22" s="288"/>
      <c r="W22" s="288"/>
      <c r="X22" s="288"/>
      <c r="Y22" s="288"/>
      <c r="Z22" s="288"/>
    </row>
    <row r="23" spans="1:26" ht="12.75" customHeight="1">
      <c r="A23" s="301"/>
      <c r="B23" s="432">
        <v>12</v>
      </c>
      <c r="C23" s="303" t="s">
        <v>39</v>
      </c>
      <c r="D23" s="314"/>
      <c r="E23" s="305" t="str">
        <f t="shared" si="1"/>
        <v>R</v>
      </c>
      <c r="F23" s="306">
        <v>2</v>
      </c>
      <c r="G23" s="306">
        <v>2</v>
      </c>
      <c r="H23" s="306">
        <v>2</v>
      </c>
      <c r="I23" s="306">
        <v>2</v>
      </c>
      <c r="J23" s="306">
        <v>3</v>
      </c>
      <c r="K23" s="306">
        <v>3</v>
      </c>
      <c r="L23" s="306">
        <v>3</v>
      </c>
      <c r="M23" s="306">
        <v>3</v>
      </c>
      <c r="N23" s="306">
        <v>4</v>
      </c>
      <c r="O23" s="306">
        <v>4</v>
      </c>
      <c r="P23" s="307">
        <f t="shared" si="0"/>
        <v>14</v>
      </c>
      <c r="Q23" s="308"/>
      <c r="R23" s="288"/>
      <c r="S23" s="288"/>
      <c r="T23" s="291" t="s">
        <v>228</v>
      </c>
      <c r="U23" s="437" t="s">
        <v>70</v>
      </c>
      <c r="V23" s="288"/>
      <c r="W23" s="288"/>
      <c r="X23" s="288"/>
      <c r="Y23" s="288"/>
      <c r="Z23" s="288"/>
    </row>
    <row r="24" spans="1:26" ht="12.75" customHeight="1">
      <c r="A24" s="301"/>
      <c r="B24" s="432">
        <v>13</v>
      </c>
      <c r="C24" s="728" t="s">
        <v>40</v>
      </c>
      <c r="D24" s="723"/>
      <c r="E24" s="305" t="str">
        <f t="shared" si="1"/>
        <v>P</v>
      </c>
      <c r="F24" s="306">
        <v>1</v>
      </c>
      <c r="G24" s="306">
        <v>1</v>
      </c>
      <c r="H24" s="306">
        <v>1</v>
      </c>
      <c r="I24" s="306">
        <v>1</v>
      </c>
      <c r="J24" s="306">
        <v>1</v>
      </c>
      <c r="K24" s="306">
        <v>1</v>
      </c>
      <c r="L24" s="306"/>
      <c r="M24" s="306"/>
      <c r="N24" s="306"/>
      <c r="O24" s="306"/>
      <c r="P24" s="307">
        <f t="shared" si="0"/>
        <v>3</v>
      </c>
      <c r="Q24" s="308"/>
      <c r="R24" s="288"/>
      <c r="S24" s="288"/>
      <c r="T24" s="291" t="s">
        <v>229</v>
      </c>
      <c r="U24" s="437" t="s">
        <v>71</v>
      </c>
      <c r="V24" s="288"/>
      <c r="W24" s="288"/>
      <c r="X24" s="288"/>
      <c r="Y24" s="288"/>
      <c r="Z24" s="288"/>
    </row>
    <row r="25" spans="1:26" ht="12.75" customHeight="1">
      <c r="A25" s="301"/>
      <c r="B25" s="432">
        <v>14</v>
      </c>
      <c r="C25" s="303" t="s">
        <v>72</v>
      </c>
      <c r="D25" s="314"/>
      <c r="E25" s="305"/>
      <c r="F25" s="306">
        <v>3</v>
      </c>
      <c r="G25" s="306">
        <v>3</v>
      </c>
      <c r="H25" s="306">
        <v>3</v>
      </c>
      <c r="I25" s="306">
        <v>3</v>
      </c>
      <c r="J25" s="306">
        <v>3</v>
      </c>
      <c r="K25" s="306">
        <v>3</v>
      </c>
      <c r="L25" s="306">
        <v>3</v>
      </c>
      <c r="M25" s="306">
        <v>3</v>
      </c>
      <c r="N25" s="306">
        <v>3</v>
      </c>
      <c r="O25" s="306">
        <v>3</v>
      </c>
      <c r="P25" s="307">
        <f t="shared" si="0"/>
        <v>15</v>
      </c>
      <c r="Q25" s="308"/>
      <c r="R25" s="288"/>
      <c r="S25" s="288"/>
      <c r="T25" s="288"/>
      <c r="U25" s="288"/>
      <c r="V25" s="288"/>
      <c r="W25" s="288"/>
      <c r="X25" s="288"/>
      <c r="Y25" s="288"/>
      <c r="Z25" s="288"/>
    </row>
    <row r="26" spans="1:26" ht="12.75" customHeight="1">
      <c r="A26" s="301"/>
      <c r="B26" s="432">
        <v>15</v>
      </c>
      <c r="C26" s="303" t="s">
        <v>73</v>
      </c>
      <c r="D26" s="314"/>
      <c r="E26" s="305"/>
      <c r="F26" s="306">
        <v>1</v>
      </c>
      <c r="G26" s="306">
        <v>1</v>
      </c>
      <c r="H26" s="306"/>
      <c r="I26" s="306"/>
      <c r="J26" s="306"/>
      <c r="K26" s="306"/>
      <c r="L26" s="306"/>
      <c r="M26" s="306"/>
      <c r="N26" s="306"/>
      <c r="O26" s="306"/>
      <c r="P26" s="307">
        <f t="shared" si="0"/>
        <v>1</v>
      </c>
      <c r="Q26" s="308"/>
      <c r="R26" s="288"/>
      <c r="S26" s="288"/>
      <c r="T26" s="288"/>
      <c r="U26" s="288"/>
      <c r="V26" s="288"/>
      <c r="W26" s="288"/>
      <c r="X26" s="288"/>
      <c r="Y26" s="288"/>
      <c r="Z26" s="288"/>
    </row>
    <row r="27" spans="1:26" ht="12.75" customHeight="1">
      <c r="A27" s="301"/>
      <c r="B27" s="432">
        <v>16</v>
      </c>
      <c r="C27" s="303" t="s">
        <v>74</v>
      </c>
      <c r="D27" s="314"/>
      <c r="E27" s="305"/>
      <c r="F27" s="306">
        <v>1</v>
      </c>
      <c r="G27" s="306">
        <v>1</v>
      </c>
      <c r="H27" s="306">
        <v>1</v>
      </c>
      <c r="I27" s="306">
        <v>1</v>
      </c>
      <c r="J27" s="306">
        <v>1</v>
      </c>
      <c r="K27" s="306">
        <v>1</v>
      </c>
      <c r="L27" s="306">
        <v>1</v>
      </c>
      <c r="M27" s="306">
        <v>1</v>
      </c>
      <c r="N27" s="306">
        <v>1</v>
      </c>
      <c r="O27" s="306">
        <v>1</v>
      </c>
      <c r="P27" s="307">
        <f t="shared" si="0"/>
        <v>5</v>
      </c>
      <c r="Q27" s="308"/>
      <c r="R27" s="288"/>
      <c r="S27" s="288"/>
      <c r="T27" s="288"/>
      <c r="U27" s="288"/>
      <c r="V27" s="288"/>
      <c r="W27" s="288"/>
      <c r="X27" s="288"/>
      <c r="Y27" s="288"/>
      <c r="Z27" s="288"/>
    </row>
    <row r="28" spans="1:26" ht="27" customHeight="1">
      <c r="A28" s="288"/>
      <c r="B28" s="736" t="s">
        <v>75</v>
      </c>
      <c r="C28" s="737"/>
      <c r="D28" s="737"/>
      <c r="E28" s="738"/>
      <c r="F28" s="315">
        <f t="shared" ref="F28:O28" si="2">SUM(F12:F27)</f>
        <v>24</v>
      </c>
      <c r="G28" s="315">
        <f t="shared" si="2"/>
        <v>24</v>
      </c>
      <c r="H28" s="315">
        <f t="shared" si="2"/>
        <v>22</v>
      </c>
      <c r="I28" s="315">
        <f t="shared" si="2"/>
        <v>22</v>
      </c>
      <c r="J28" s="315">
        <f t="shared" si="2"/>
        <v>21</v>
      </c>
      <c r="K28" s="315">
        <f t="shared" si="2"/>
        <v>21</v>
      </c>
      <c r="L28" s="315">
        <f t="shared" si="2"/>
        <v>19</v>
      </c>
      <c r="M28" s="315">
        <f t="shared" si="2"/>
        <v>19</v>
      </c>
      <c r="N28" s="315">
        <f t="shared" si="2"/>
        <v>18</v>
      </c>
      <c r="O28" s="315">
        <f t="shared" si="2"/>
        <v>16</v>
      </c>
      <c r="P28" s="315">
        <f t="shared" si="0"/>
        <v>103</v>
      </c>
      <c r="Q28" s="308"/>
      <c r="R28" s="288"/>
      <c r="S28" s="291"/>
      <c r="T28" s="317"/>
      <c r="X28" s="317"/>
      <c r="Y28" s="288"/>
      <c r="Z28" s="288"/>
    </row>
    <row r="29" spans="1:26" ht="12.75" customHeight="1">
      <c r="A29" s="288"/>
      <c r="B29" s="857" t="s">
        <v>76</v>
      </c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308"/>
      <c r="R29" s="288"/>
      <c r="S29" s="291"/>
      <c r="X29" s="317"/>
      <c r="Y29" s="288"/>
      <c r="Z29" s="288"/>
    </row>
    <row r="30" spans="1:26" ht="12.75" customHeight="1">
      <c r="A30" s="288"/>
      <c r="B30" s="318">
        <v>1</v>
      </c>
      <c r="C30" s="319" t="s">
        <v>24</v>
      </c>
      <c r="D30" s="310" t="s">
        <v>142</v>
      </c>
      <c r="E30" s="312"/>
      <c r="F30" s="439"/>
      <c r="G30" s="439"/>
      <c r="H30" s="439"/>
      <c r="I30" s="439"/>
      <c r="J30" s="439">
        <v>1</v>
      </c>
      <c r="K30" s="439">
        <v>1</v>
      </c>
      <c r="L30" s="439">
        <v>1</v>
      </c>
      <c r="M30" s="439">
        <v>1</v>
      </c>
      <c r="N30" s="439"/>
      <c r="O30" s="439"/>
      <c r="P30" s="320">
        <f t="shared" ref="P30:P53" si="3">SUM(F30:O30)/2</f>
        <v>2</v>
      </c>
      <c r="Q30" s="308"/>
      <c r="R30" s="288"/>
      <c r="U30" s="317"/>
      <c r="V30" s="317"/>
      <c r="W30" s="317"/>
      <c r="X30" s="317"/>
      <c r="Y30" s="288"/>
      <c r="Z30" s="288"/>
    </row>
    <row r="31" spans="1:26" ht="12.75" customHeight="1">
      <c r="A31" s="288"/>
      <c r="B31" s="321">
        <v>2</v>
      </c>
      <c r="C31" s="319" t="s">
        <v>39</v>
      </c>
      <c r="D31" s="319"/>
      <c r="E31" s="312"/>
      <c r="F31" s="439">
        <v>1</v>
      </c>
      <c r="G31" s="439">
        <v>1</v>
      </c>
      <c r="H31" s="439">
        <v>1</v>
      </c>
      <c r="I31" s="439">
        <v>1</v>
      </c>
      <c r="J31" s="439">
        <v>1</v>
      </c>
      <c r="K31" s="439">
        <v>1</v>
      </c>
      <c r="L31" s="439">
        <v>1</v>
      </c>
      <c r="M31" s="439">
        <v>1</v>
      </c>
      <c r="N31" s="439">
        <v>2</v>
      </c>
      <c r="O31" s="439">
        <v>2</v>
      </c>
      <c r="P31" s="320">
        <f t="shared" si="3"/>
        <v>6</v>
      </c>
      <c r="Q31" s="308"/>
      <c r="R31" s="288"/>
      <c r="U31" s="317"/>
      <c r="V31" s="317"/>
      <c r="W31" s="317"/>
      <c r="X31" s="317"/>
      <c r="Y31" s="288"/>
      <c r="Z31" s="288"/>
    </row>
    <row r="32" spans="1:26" ht="12.75" customHeight="1">
      <c r="A32" s="288"/>
      <c r="B32" s="741" t="s">
        <v>82</v>
      </c>
      <c r="C32" s="723"/>
      <c r="D32" s="723"/>
      <c r="E32" s="708"/>
      <c r="F32" s="322">
        <f t="shared" ref="F32:O32" si="4">SUM(F30:F31)</f>
        <v>1</v>
      </c>
      <c r="G32" s="322">
        <f t="shared" si="4"/>
        <v>1</v>
      </c>
      <c r="H32" s="322">
        <f t="shared" si="4"/>
        <v>1</v>
      </c>
      <c r="I32" s="322">
        <f t="shared" si="4"/>
        <v>1</v>
      </c>
      <c r="J32" s="322">
        <f t="shared" si="4"/>
        <v>2</v>
      </c>
      <c r="K32" s="322">
        <f t="shared" si="4"/>
        <v>2</v>
      </c>
      <c r="L32" s="322">
        <f t="shared" si="4"/>
        <v>2</v>
      </c>
      <c r="M32" s="322">
        <f t="shared" si="4"/>
        <v>2</v>
      </c>
      <c r="N32" s="322">
        <f t="shared" si="4"/>
        <v>2</v>
      </c>
      <c r="O32" s="322">
        <f t="shared" si="4"/>
        <v>2</v>
      </c>
      <c r="P32" s="323">
        <f t="shared" si="3"/>
        <v>8</v>
      </c>
      <c r="Q32" s="308"/>
      <c r="R32" s="288"/>
      <c r="S32" s="291"/>
      <c r="T32" s="317"/>
      <c r="U32" s="317"/>
      <c r="V32" s="317"/>
      <c r="W32" s="317"/>
      <c r="X32" s="317"/>
      <c r="Y32" s="288"/>
      <c r="Z32" s="288"/>
    </row>
    <row r="33" spans="1:26" ht="12.75" customHeight="1">
      <c r="A33" s="435">
        <f t="shared" ref="A33:A43" si="5">LEN(C33)</f>
        <v>19</v>
      </c>
      <c r="B33" s="709">
        <v>17</v>
      </c>
      <c r="C33" s="821" t="s">
        <v>144</v>
      </c>
      <c r="D33" s="725"/>
      <c r="E33" s="440" t="s">
        <v>138</v>
      </c>
      <c r="F33" s="441"/>
      <c r="G33" s="441"/>
      <c r="H33" s="441"/>
      <c r="I33" s="441"/>
      <c r="J33" s="441"/>
      <c r="K33" s="441"/>
      <c r="L33" s="441">
        <v>1</v>
      </c>
      <c r="M33" s="441">
        <v>1</v>
      </c>
      <c r="N33" s="441"/>
      <c r="O33" s="441"/>
      <c r="P33" s="327">
        <f t="shared" si="3"/>
        <v>1</v>
      </c>
      <c r="R33" s="473">
        <f t="shared" ref="R33:R43" si="6">SUM(P33*30)</f>
        <v>30</v>
      </c>
      <c r="S33" s="288"/>
      <c r="T33" s="288"/>
      <c r="U33" s="288"/>
      <c r="V33" s="288"/>
      <c r="W33" s="288"/>
      <c r="X33" s="288"/>
      <c r="Y33" s="288"/>
      <c r="Z33" s="288"/>
    </row>
    <row r="34" spans="1:26" ht="12.75" customHeight="1">
      <c r="A34" s="435">
        <f t="shared" si="5"/>
        <v>0</v>
      </c>
      <c r="B34" s="706"/>
      <c r="C34" s="726"/>
      <c r="D34" s="727"/>
      <c r="E34" s="440" t="s">
        <v>269</v>
      </c>
      <c r="F34" s="441"/>
      <c r="G34" s="441"/>
      <c r="H34" s="441"/>
      <c r="I34" s="441"/>
      <c r="J34" s="326">
        <v>1</v>
      </c>
      <c r="K34" s="326">
        <v>1</v>
      </c>
      <c r="L34" s="441"/>
      <c r="M34" s="441"/>
      <c r="N34" s="441"/>
      <c r="O34" s="441"/>
      <c r="P34" s="327">
        <f t="shared" si="3"/>
        <v>1</v>
      </c>
      <c r="R34" s="473">
        <f t="shared" si="6"/>
        <v>30</v>
      </c>
      <c r="S34" s="438"/>
      <c r="T34" s="442"/>
      <c r="U34" s="288"/>
      <c r="V34" s="288"/>
      <c r="W34" s="288"/>
      <c r="X34" s="288"/>
      <c r="Y34" s="288"/>
      <c r="Z34" s="288"/>
    </row>
    <row r="35" spans="1:26" ht="12.75" customHeight="1">
      <c r="A35" s="435">
        <f t="shared" si="5"/>
        <v>39</v>
      </c>
      <c r="B35" s="709">
        <v>18</v>
      </c>
      <c r="C35" s="718" t="s">
        <v>227</v>
      </c>
      <c r="D35" s="725"/>
      <c r="E35" s="443" t="s">
        <v>138</v>
      </c>
      <c r="F35" s="444">
        <v>1</v>
      </c>
      <c r="G35" s="444"/>
      <c r="H35" s="444"/>
      <c r="I35" s="444"/>
      <c r="J35" s="444"/>
      <c r="K35" s="444"/>
      <c r="L35" s="444"/>
      <c r="M35" s="444"/>
      <c r="N35" s="444"/>
      <c r="O35" s="444"/>
      <c r="P35" s="327">
        <f t="shared" si="3"/>
        <v>0.5</v>
      </c>
      <c r="R35" s="473">
        <f t="shared" si="6"/>
        <v>15</v>
      </c>
      <c r="S35" s="288"/>
      <c r="T35" s="288"/>
      <c r="U35" s="288"/>
      <c r="V35" s="288"/>
      <c r="W35" s="288"/>
      <c r="X35" s="288"/>
      <c r="Y35" s="288"/>
      <c r="Z35" s="288"/>
    </row>
    <row r="36" spans="1:26" ht="12.75" customHeight="1">
      <c r="A36" s="435">
        <f t="shared" si="5"/>
        <v>0</v>
      </c>
      <c r="B36" s="706"/>
      <c r="C36" s="726"/>
      <c r="D36" s="727"/>
      <c r="E36" s="443" t="s">
        <v>269</v>
      </c>
      <c r="F36" s="444"/>
      <c r="G36" s="444">
        <v>1</v>
      </c>
      <c r="H36" s="444"/>
      <c r="I36" s="444"/>
      <c r="J36" s="444"/>
      <c r="K36" s="444"/>
      <c r="L36" s="444"/>
      <c r="M36" s="444"/>
      <c r="N36" s="444"/>
      <c r="O36" s="444"/>
      <c r="P36" s="327">
        <f t="shared" si="3"/>
        <v>0.5</v>
      </c>
      <c r="R36" s="473">
        <f t="shared" si="6"/>
        <v>15</v>
      </c>
      <c r="S36" s="288"/>
      <c r="T36" s="288"/>
      <c r="U36" s="288"/>
      <c r="V36" s="288"/>
      <c r="W36" s="288"/>
      <c r="X36" s="288"/>
      <c r="Y36" s="288"/>
      <c r="Z36" s="288"/>
    </row>
    <row r="37" spans="1:26" ht="12.75" customHeight="1">
      <c r="A37" s="435">
        <f t="shared" si="5"/>
        <v>41</v>
      </c>
      <c r="B37" s="432">
        <v>19</v>
      </c>
      <c r="C37" s="711" t="s">
        <v>147</v>
      </c>
      <c r="D37" s="708"/>
      <c r="E37" s="443" t="s">
        <v>138</v>
      </c>
      <c r="F37" s="444">
        <v>1</v>
      </c>
      <c r="G37" s="444">
        <v>1</v>
      </c>
      <c r="H37" s="444">
        <v>1</v>
      </c>
      <c r="I37" s="444">
        <v>1</v>
      </c>
      <c r="J37" s="444"/>
      <c r="K37" s="444"/>
      <c r="L37" s="444"/>
      <c r="M37" s="444"/>
      <c r="N37" s="444"/>
      <c r="O37" s="444"/>
      <c r="P37" s="327">
        <f t="shared" si="3"/>
        <v>2</v>
      </c>
      <c r="R37" s="473">
        <f t="shared" si="6"/>
        <v>60</v>
      </c>
      <c r="S37" s="288">
        <f>SUM(R33:R43)</f>
        <v>750</v>
      </c>
      <c r="T37" s="288"/>
      <c r="U37" s="288"/>
      <c r="V37" s="288"/>
      <c r="W37" s="288"/>
      <c r="X37" s="288"/>
      <c r="Y37" s="288"/>
      <c r="Z37" s="288"/>
    </row>
    <row r="38" spans="1:26" ht="12.75" customHeight="1">
      <c r="A38" s="435">
        <f t="shared" si="5"/>
        <v>21</v>
      </c>
      <c r="B38" s="709">
        <v>20</v>
      </c>
      <c r="C38" s="718" t="s">
        <v>148</v>
      </c>
      <c r="D38" s="725"/>
      <c r="E38" s="443" t="s">
        <v>138</v>
      </c>
      <c r="F38" s="444">
        <v>1</v>
      </c>
      <c r="G38" s="444">
        <v>1</v>
      </c>
      <c r="H38" s="444">
        <v>1</v>
      </c>
      <c r="I38" s="444">
        <v>1</v>
      </c>
      <c r="J38" s="444">
        <v>1</v>
      </c>
      <c r="K38" s="444">
        <v>1</v>
      </c>
      <c r="L38" s="444"/>
      <c r="M38" s="444"/>
      <c r="N38" s="444"/>
      <c r="O38" s="444"/>
      <c r="P38" s="327">
        <f t="shared" si="3"/>
        <v>3</v>
      </c>
      <c r="R38" s="473">
        <f t="shared" si="6"/>
        <v>90</v>
      </c>
      <c r="S38" s="288"/>
      <c r="T38" s="288">
        <f>SUM(R33:R43)</f>
        <v>750</v>
      </c>
      <c r="U38" s="288"/>
      <c r="V38" s="288"/>
      <c r="W38" s="288"/>
      <c r="X38" s="288"/>
      <c r="Y38" s="288"/>
      <c r="Z38" s="288"/>
    </row>
    <row r="39" spans="1:26" ht="12.75" customHeight="1">
      <c r="A39" s="435">
        <f t="shared" si="5"/>
        <v>0</v>
      </c>
      <c r="B39" s="706"/>
      <c r="C39" s="726"/>
      <c r="D39" s="727"/>
      <c r="E39" s="443" t="s">
        <v>269</v>
      </c>
      <c r="F39" s="444"/>
      <c r="G39" s="444"/>
      <c r="H39" s="444"/>
      <c r="I39" s="444"/>
      <c r="J39" s="444"/>
      <c r="K39" s="444"/>
      <c r="L39" s="330">
        <v>2</v>
      </c>
      <c r="M39" s="330">
        <v>2</v>
      </c>
      <c r="N39" s="444">
        <v>2</v>
      </c>
      <c r="O39" s="444"/>
      <c r="P39" s="327">
        <f t="shared" si="3"/>
        <v>3</v>
      </c>
      <c r="R39" s="473">
        <f t="shared" si="6"/>
        <v>90</v>
      </c>
      <c r="S39" s="288"/>
      <c r="T39" s="288"/>
      <c r="U39" s="288"/>
      <c r="V39" s="288"/>
      <c r="W39" s="288"/>
      <c r="X39" s="288"/>
      <c r="Y39" s="288"/>
      <c r="Z39" s="288"/>
    </row>
    <row r="40" spans="1:26" s="581" customFormat="1" ht="12.75" customHeight="1">
      <c r="A40" s="583"/>
      <c r="B40" s="582">
        <v>21</v>
      </c>
      <c r="C40" s="860" t="s">
        <v>326</v>
      </c>
      <c r="D40" s="861"/>
      <c r="E40" s="443" t="s">
        <v>269</v>
      </c>
      <c r="F40" s="444"/>
      <c r="G40" s="444"/>
      <c r="H40" s="444">
        <v>1</v>
      </c>
      <c r="I40" s="444">
        <v>1</v>
      </c>
      <c r="J40" s="444"/>
      <c r="K40" s="444"/>
      <c r="L40" s="330"/>
      <c r="M40" s="330"/>
      <c r="N40" s="444"/>
      <c r="O40" s="444"/>
      <c r="P40" s="327">
        <f t="shared" si="3"/>
        <v>1</v>
      </c>
      <c r="R40" s="473"/>
      <c r="S40" s="288"/>
      <c r="T40" s="288"/>
      <c r="U40" s="288"/>
      <c r="V40" s="288"/>
      <c r="W40" s="288"/>
      <c r="X40" s="288"/>
      <c r="Y40" s="288"/>
      <c r="Z40" s="288"/>
    </row>
    <row r="41" spans="1:26" ht="12.75" customHeight="1">
      <c r="A41" s="435">
        <f t="shared" si="5"/>
        <v>36</v>
      </c>
      <c r="B41" s="432">
        <v>22</v>
      </c>
      <c r="C41" s="711" t="s">
        <v>149</v>
      </c>
      <c r="D41" s="708"/>
      <c r="E41" s="443" t="s">
        <v>138</v>
      </c>
      <c r="F41" s="444">
        <v>2</v>
      </c>
      <c r="G41" s="444">
        <v>2</v>
      </c>
      <c r="H41" s="444">
        <v>2</v>
      </c>
      <c r="I41" s="444">
        <v>2</v>
      </c>
      <c r="J41" s="444">
        <v>3</v>
      </c>
      <c r="K41" s="444">
        <v>3</v>
      </c>
      <c r="L41" s="444"/>
      <c r="M41" s="444"/>
      <c r="N41" s="444"/>
      <c r="O41" s="444"/>
      <c r="P41" s="327">
        <f t="shared" si="3"/>
        <v>7</v>
      </c>
      <c r="R41" s="473">
        <f t="shared" si="6"/>
        <v>210</v>
      </c>
      <c r="S41" s="288"/>
      <c r="T41" s="288"/>
      <c r="U41" s="288"/>
      <c r="V41" s="288"/>
      <c r="W41" s="288"/>
      <c r="X41" s="288"/>
      <c r="Y41" s="288"/>
      <c r="Z41" s="288"/>
    </row>
    <row r="42" spans="1:26" ht="12.75" customHeight="1">
      <c r="A42" s="435">
        <f t="shared" si="5"/>
        <v>34</v>
      </c>
      <c r="B42" s="432">
        <v>23</v>
      </c>
      <c r="C42" s="859" t="s">
        <v>150</v>
      </c>
      <c r="D42" s="708"/>
      <c r="E42" s="445" t="s">
        <v>138</v>
      </c>
      <c r="F42" s="446"/>
      <c r="G42" s="446"/>
      <c r="H42" s="446">
        <v>2</v>
      </c>
      <c r="I42" s="446">
        <v>2</v>
      </c>
      <c r="J42" s="446">
        <v>1</v>
      </c>
      <c r="K42" s="446">
        <v>1</v>
      </c>
      <c r="L42" s="447"/>
      <c r="M42" s="447"/>
      <c r="N42" s="447"/>
      <c r="O42" s="447"/>
      <c r="P42" s="335">
        <f t="shared" si="3"/>
        <v>3</v>
      </c>
      <c r="R42" s="473">
        <f t="shared" si="6"/>
        <v>90</v>
      </c>
      <c r="S42" s="288"/>
      <c r="T42" s="288"/>
      <c r="U42" s="288"/>
      <c r="V42" s="288"/>
      <c r="W42" s="288"/>
      <c r="X42" s="288"/>
      <c r="Y42" s="288"/>
      <c r="Z42" s="288"/>
    </row>
    <row r="43" spans="1:26" ht="12.75" customHeight="1">
      <c r="A43" s="435">
        <f t="shared" si="5"/>
        <v>40</v>
      </c>
      <c r="B43" s="432">
        <v>24</v>
      </c>
      <c r="C43" s="859" t="s">
        <v>271</v>
      </c>
      <c r="D43" s="708"/>
      <c r="E43" s="443" t="s">
        <v>269</v>
      </c>
      <c r="F43" s="444"/>
      <c r="G43" s="444"/>
      <c r="H43" s="444"/>
      <c r="I43" s="444"/>
      <c r="J43" s="444"/>
      <c r="K43" s="444"/>
      <c r="L43" s="444">
        <v>3</v>
      </c>
      <c r="M43" s="444">
        <v>3</v>
      </c>
      <c r="N43" s="444">
        <v>2</v>
      </c>
      <c r="O43" s="444"/>
      <c r="P43" s="327">
        <f t="shared" si="3"/>
        <v>4</v>
      </c>
      <c r="R43" s="473">
        <f t="shared" si="6"/>
        <v>120</v>
      </c>
      <c r="S43" s="288"/>
      <c r="T43" s="288"/>
      <c r="U43" s="288"/>
      <c r="V43" s="288"/>
      <c r="W43" s="288"/>
      <c r="X43" s="288"/>
      <c r="Y43" s="288"/>
      <c r="Z43" s="288"/>
    </row>
    <row r="44" spans="1:26" ht="12.75" customHeight="1">
      <c r="A44" s="288"/>
      <c r="B44" s="336" t="s">
        <v>91</v>
      </c>
      <c r="C44" s="337"/>
      <c r="D44" s="338"/>
      <c r="E44" s="338"/>
      <c r="F44" s="339">
        <f t="shared" ref="F44:O44" si="7">SUM(F33:F43)</f>
        <v>5</v>
      </c>
      <c r="G44" s="339">
        <f t="shared" si="7"/>
        <v>5</v>
      </c>
      <c r="H44" s="339">
        <f t="shared" si="7"/>
        <v>7</v>
      </c>
      <c r="I44" s="339">
        <f t="shared" si="7"/>
        <v>7</v>
      </c>
      <c r="J44" s="339">
        <f t="shared" si="7"/>
        <v>6</v>
      </c>
      <c r="K44" s="339">
        <f t="shared" si="7"/>
        <v>6</v>
      </c>
      <c r="L44" s="339">
        <f t="shared" si="7"/>
        <v>6</v>
      </c>
      <c r="M44" s="339">
        <f t="shared" si="7"/>
        <v>6</v>
      </c>
      <c r="N44" s="339">
        <f t="shared" si="7"/>
        <v>4</v>
      </c>
      <c r="O44" s="339">
        <f t="shared" si="7"/>
        <v>0</v>
      </c>
      <c r="P44" s="339">
        <f t="shared" si="3"/>
        <v>26</v>
      </c>
      <c r="R44" s="308"/>
      <c r="S44" s="288"/>
      <c r="T44" s="288"/>
      <c r="U44" s="288"/>
      <c r="V44" s="288"/>
      <c r="W44" s="288"/>
      <c r="X44" s="288"/>
      <c r="Y44" s="288"/>
      <c r="Z44" s="288"/>
    </row>
    <row r="45" spans="1:26" ht="12.75" customHeight="1">
      <c r="A45" s="435">
        <f t="shared" ref="A45:A51" si="8">LEN(C45)</f>
        <v>30</v>
      </c>
      <c r="B45" s="309">
        <v>25</v>
      </c>
      <c r="C45" s="711" t="s">
        <v>272</v>
      </c>
      <c r="D45" s="708"/>
      <c r="E45" s="443" t="s">
        <v>269</v>
      </c>
      <c r="F45" s="444"/>
      <c r="G45" s="444"/>
      <c r="H45" s="444"/>
      <c r="I45" s="444"/>
      <c r="J45" s="444"/>
      <c r="K45" s="444"/>
      <c r="L45" s="444">
        <v>1</v>
      </c>
      <c r="M45" s="444">
        <v>1</v>
      </c>
      <c r="N45" s="444">
        <v>3</v>
      </c>
      <c r="O45" s="444"/>
      <c r="P45" s="327">
        <f t="shared" si="3"/>
        <v>2.5</v>
      </c>
      <c r="R45" s="473">
        <f>SUM(P45*30)</f>
        <v>75</v>
      </c>
      <c r="S45" s="288"/>
      <c r="T45" s="288"/>
      <c r="U45" s="288"/>
      <c r="V45" s="288"/>
      <c r="W45" s="288"/>
      <c r="X45" s="288"/>
      <c r="Y45" s="288"/>
      <c r="Z45" s="288"/>
    </row>
    <row r="46" spans="1:26" s="600" customFormat="1" ht="12.75" customHeight="1">
      <c r="A46" s="601"/>
      <c r="B46" s="309">
        <v>26</v>
      </c>
      <c r="C46" s="862" t="s">
        <v>353</v>
      </c>
      <c r="D46" s="863"/>
      <c r="E46" s="606" t="s">
        <v>345</v>
      </c>
      <c r="F46" s="560"/>
      <c r="G46" s="560"/>
      <c r="H46" s="560"/>
      <c r="I46" s="560"/>
      <c r="J46" s="560"/>
      <c r="K46" s="560"/>
      <c r="L46" s="541"/>
      <c r="M46" s="541"/>
      <c r="N46" s="541"/>
      <c r="O46" s="634">
        <v>6</v>
      </c>
      <c r="P46" s="95">
        <f t="shared" si="3"/>
        <v>3</v>
      </c>
      <c r="R46" s="473"/>
      <c r="S46" s="288"/>
      <c r="T46" s="288"/>
      <c r="U46" s="288"/>
      <c r="V46" s="288"/>
      <c r="W46" s="288"/>
      <c r="X46" s="288"/>
      <c r="Y46" s="288"/>
      <c r="Z46" s="288"/>
    </row>
    <row r="47" spans="1:26" ht="12.75" customHeight="1">
      <c r="A47" s="435">
        <f t="shared" si="8"/>
        <v>32</v>
      </c>
      <c r="B47" s="309">
        <v>27</v>
      </c>
      <c r="C47" s="659" t="s">
        <v>354</v>
      </c>
      <c r="D47" s="660"/>
      <c r="E47" s="77" t="s">
        <v>345</v>
      </c>
      <c r="F47" s="98"/>
      <c r="G47" s="98"/>
      <c r="H47" s="98"/>
      <c r="I47" s="98"/>
      <c r="J47" s="98"/>
      <c r="K47" s="98"/>
      <c r="L47" s="98"/>
      <c r="M47" s="98"/>
      <c r="N47" s="98"/>
      <c r="O47" s="89">
        <v>1</v>
      </c>
      <c r="P47" s="95">
        <f t="shared" si="3"/>
        <v>0.5</v>
      </c>
      <c r="R47" s="434"/>
      <c r="S47" s="288"/>
      <c r="T47" s="288"/>
      <c r="U47" s="288"/>
      <c r="V47" s="288"/>
      <c r="W47" s="288"/>
      <c r="X47" s="288"/>
      <c r="Y47" s="288"/>
      <c r="Z47" s="288"/>
    </row>
    <row r="48" spans="1:26" ht="12.75" customHeight="1">
      <c r="A48" s="435">
        <f t="shared" si="8"/>
        <v>18</v>
      </c>
      <c r="B48" s="709">
        <v>28</v>
      </c>
      <c r="C48" s="718" t="s">
        <v>151</v>
      </c>
      <c r="D48" s="725"/>
      <c r="E48" s="443" t="s">
        <v>269</v>
      </c>
      <c r="F48" s="444">
        <v>1</v>
      </c>
      <c r="G48" s="444">
        <v>1</v>
      </c>
      <c r="H48" s="444">
        <v>1</v>
      </c>
      <c r="I48" s="444">
        <v>1</v>
      </c>
      <c r="J48" s="444">
        <v>1</v>
      </c>
      <c r="K48" s="444">
        <v>1</v>
      </c>
      <c r="L48" s="444">
        <v>6</v>
      </c>
      <c r="M48" s="444">
        <v>6</v>
      </c>
      <c r="N48" s="444"/>
      <c r="O48" s="444"/>
      <c r="P48" s="327">
        <f t="shared" si="3"/>
        <v>9</v>
      </c>
      <c r="R48" s="473">
        <f>SUM(P48*30)</f>
        <v>270</v>
      </c>
      <c r="S48" s="288">
        <f>SUM(R45:R49)</f>
        <v>795</v>
      </c>
      <c r="T48" s="288" t="e">
        <f>SUM(R45,#REF!,R48,R49)</f>
        <v>#REF!</v>
      </c>
      <c r="U48" s="288"/>
      <c r="V48" s="288"/>
      <c r="W48" s="288"/>
      <c r="X48" s="288"/>
      <c r="Y48" s="288"/>
      <c r="Z48" s="288"/>
    </row>
    <row r="49" spans="1:26" ht="12.75" customHeight="1">
      <c r="A49" s="435">
        <f t="shared" si="8"/>
        <v>0</v>
      </c>
      <c r="B49" s="706"/>
      <c r="C49" s="726"/>
      <c r="D49" s="727"/>
      <c r="E49" s="443" t="s">
        <v>138</v>
      </c>
      <c r="F49" s="444">
        <v>5</v>
      </c>
      <c r="G49" s="444">
        <v>5</v>
      </c>
      <c r="H49" s="444">
        <v>5</v>
      </c>
      <c r="I49" s="444">
        <v>5</v>
      </c>
      <c r="J49" s="444">
        <v>5</v>
      </c>
      <c r="K49" s="444">
        <v>5</v>
      </c>
      <c r="L49" s="444"/>
      <c r="M49" s="444"/>
      <c r="N49" s="444"/>
      <c r="O49" s="444"/>
      <c r="P49" s="327">
        <f t="shared" si="3"/>
        <v>15</v>
      </c>
      <c r="R49" s="473">
        <f>SUM(P49*30)</f>
        <v>450</v>
      </c>
      <c r="S49" s="288"/>
      <c r="T49" s="288"/>
      <c r="U49" s="288"/>
      <c r="V49" s="288"/>
      <c r="W49" s="288"/>
      <c r="X49" s="288"/>
      <c r="Y49" s="288"/>
      <c r="Z49" s="288"/>
    </row>
    <row r="50" spans="1:26" ht="12.75" customHeight="1">
      <c r="A50" s="435">
        <f t="shared" si="8"/>
        <v>17</v>
      </c>
      <c r="B50" s="709">
        <v>29</v>
      </c>
      <c r="C50" s="858" t="s">
        <v>246</v>
      </c>
      <c r="D50" s="725"/>
      <c r="E50" s="448" t="s">
        <v>138</v>
      </c>
      <c r="F50" s="449"/>
      <c r="G50" s="449"/>
      <c r="H50" s="449"/>
      <c r="I50" s="449"/>
      <c r="J50" s="449"/>
      <c r="K50" s="449" t="s">
        <v>98</v>
      </c>
      <c r="L50" s="449"/>
      <c r="M50" s="449"/>
      <c r="N50" s="449"/>
      <c r="O50" s="449"/>
      <c r="P50" s="327">
        <f t="shared" si="3"/>
        <v>0</v>
      </c>
      <c r="Q50" s="308"/>
      <c r="S50" s="288"/>
      <c r="T50" s="288"/>
      <c r="U50" s="288"/>
      <c r="V50" s="288"/>
      <c r="W50" s="288"/>
      <c r="X50" s="288"/>
      <c r="Y50" s="288"/>
      <c r="Z50" s="288"/>
    </row>
    <row r="51" spans="1:26" ht="12.75" customHeight="1">
      <c r="A51" s="435">
        <f t="shared" si="8"/>
        <v>0</v>
      </c>
      <c r="B51" s="706"/>
      <c r="C51" s="726"/>
      <c r="D51" s="727"/>
      <c r="E51" s="448" t="s">
        <v>269</v>
      </c>
      <c r="F51" s="449"/>
      <c r="G51" s="449"/>
      <c r="H51" s="449"/>
      <c r="I51" s="449"/>
      <c r="J51" s="449"/>
      <c r="K51" s="449"/>
      <c r="L51" s="449"/>
      <c r="M51" s="449" t="s">
        <v>98</v>
      </c>
      <c r="N51" s="449"/>
      <c r="O51" s="449"/>
      <c r="P51" s="327">
        <f t="shared" si="3"/>
        <v>0</v>
      </c>
      <c r="Q51" s="308"/>
      <c r="R51" s="288"/>
      <c r="S51" s="288"/>
      <c r="T51" s="288"/>
      <c r="U51" s="288"/>
      <c r="V51" s="288"/>
      <c r="W51" s="288"/>
      <c r="X51" s="288"/>
      <c r="Y51" s="288"/>
      <c r="Z51" s="288"/>
    </row>
    <row r="52" spans="1:26" ht="12.75" customHeight="1">
      <c r="A52" s="288"/>
      <c r="B52" s="342" t="s">
        <v>99</v>
      </c>
      <c r="C52" s="343"/>
      <c r="D52" s="344"/>
      <c r="E52" s="344"/>
      <c r="F52" s="345">
        <f t="shared" ref="F52:O52" si="9">SUM(F45:F51)</f>
        <v>6</v>
      </c>
      <c r="G52" s="345">
        <f t="shared" si="9"/>
        <v>6</v>
      </c>
      <c r="H52" s="345">
        <f t="shared" si="9"/>
        <v>6</v>
      </c>
      <c r="I52" s="345">
        <f t="shared" si="9"/>
        <v>6</v>
      </c>
      <c r="J52" s="345">
        <f t="shared" si="9"/>
        <v>6</v>
      </c>
      <c r="K52" s="345">
        <f t="shared" si="9"/>
        <v>6</v>
      </c>
      <c r="L52" s="345">
        <f t="shared" si="9"/>
        <v>7</v>
      </c>
      <c r="M52" s="345">
        <f t="shared" si="9"/>
        <v>7</v>
      </c>
      <c r="N52" s="345">
        <f t="shared" si="9"/>
        <v>3</v>
      </c>
      <c r="O52" s="345">
        <f t="shared" si="9"/>
        <v>7</v>
      </c>
      <c r="P52" s="339">
        <f t="shared" si="3"/>
        <v>30</v>
      </c>
      <c r="Q52" s="308"/>
      <c r="R52" s="288"/>
      <c r="S52" s="288"/>
      <c r="T52" s="288"/>
      <c r="U52" s="288"/>
      <c r="V52" s="288"/>
      <c r="W52" s="288"/>
      <c r="X52" s="288"/>
      <c r="Y52" s="288"/>
      <c r="Z52" s="288"/>
    </row>
    <row r="53" spans="1:26" ht="12.75" customHeight="1">
      <c r="A53" s="288"/>
      <c r="B53" s="346" t="s">
        <v>106</v>
      </c>
      <c r="C53" s="347"/>
      <c r="D53" s="348"/>
      <c r="E53" s="349"/>
      <c r="F53" s="350">
        <f t="shared" ref="F53:O53" si="10">SUM(F52,F44)</f>
        <v>11</v>
      </c>
      <c r="G53" s="350">
        <f t="shared" si="10"/>
        <v>11</v>
      </c>
      <c r="H53" s="350">
        <f t="shared" si="10"/>
        <v>13</v>
      </c>
      <c r="I53" s="350">
        <f t="shared" si="10"/>
        <v>13</v>
      </c>
      <c r="J53" s="350">
        <f t="shared" si="10"/>
        <v>12</v>
      </c>
      <c r="K53" s="350">
        <f t="shared" si="10"/>
        <v>12</v>
      </c>
      <c r="L53" s="350">
        <f t="shared" si="10"/>
        <v>13</v>
      </c>
      <c r="M53" s="350">
        <f t="shared" si="10"/>
        <v>13</v>
      </c>
      <c r="N53" s="350">
        <f t="shared" si="10"/>
        <v>7</v>
      </c>
      <c r="O53" s="350">
        <f t="shared" si="10"/>
        <v>7</v>
      </c>
      <c r="P53" s="351">
        <f t="shared" si="3"/>
        <v>56</v>
      </c>
      <c r="Q53" s="308"/>
      <c r="R53" s="288"/>
      <c r="S53" s="288"/>
      <c r="T53" s="288"/>
      <c r="U53" s="288"/>
      <c r="V53" s="288"/>
      <c r="W53" s="288"/>
      <c r="X53" s="288"/>
      <c r="Y53" s="288"/>
      <c r="Z53" s="288"/>
    </row>
    <row r="54" spans="1:26" ht="12.75" customHeight="1">
      <c r="A54" s="288"/>
      <c r="B54" s="864" t="s">
        <v>112</v>
      </c>
      <c r="C54" s="723"/>
      <c r="D54" s="723"/>
      <c r="E54" s="708"/>
      <c r="F54" s="352">
        <v>11</v>
      </c>
      <c r="G54" s="352">
        <v>11</v>
      </c>
      <c r="H54" s="352">
        <v>13</v>
      </c>
      <c r="I54" s="352">
        <v>13</v>
      </c>
      <c r="J54" s="352">
        <v>12</v>
      </c>
      <c r="K54" s="352">
        <v>12</v>
      </c>
      <c r="L54" s="352">
        <v>13</v>
      </c>
      <c r="M54" s="352">
        <v>13</v>
      </c>
      <c r="N54" s="350">
        <v>7</v>
      </c>
      <c r="O54" s="350">
        <v>7</v>
      </c>
      <c r="P54" s="351">
        <f>SUM(F54:M54)/2+N54</f>
        <v>56</v>
      </c>
      <c r="Q54" s="308"/>
      <c r="R54" s="288" t="s">
        <v>110</v>
      </c>
      <c r="S54" s="288"/>
      <c r="T54" s="288"/>
      <c r="U54" s="288"/>
      <c r="V54" s="288"/>
      <c r="W54" s="288"/>
      <c r="X54" s="288"/>
      <c r="Y54" s="288"/>
      <c r="Z54" s="288"/>
    </row>
    <row r="55" spans="1:26" ht="12.75" customHeight="1">
      <c r="A55" s="288"/>
      <c r="B55" s="722" t="s">
        <v>114</v>
      </c>
      <c r="C55" s="723"/>
      <c r="D55" s="723"/>
      <c r="E55" s="708"/>
      <c r="F55" s="353"/>
      <c r="G55" s="299"/>
      <c r="H55" s="299"/>
      <c r="I55" s="299"/>
      <c r="J55" s="299"/>
      <c r="K55" s="299" t="s">
        <v>138</v>
      </c>
      <c r="L55" s="299"/>
      <c r="M55" s="299"/>
      <c r="N55" s="299" t="s">
        <v>269</v>
      </c>
      <c r="O55" s="299"/>
      <c r="P55" s="312">
        <f>COUNTA(F55:O55)</f>
        <v>2</v>
      </c>
      <c r="Q55" s="308"/>
      <c r="R55" s="288"/>
      <c r="S55" s="288"/>
      <c r="T55" s="288"/>
      <c r="U55" s="288"/>
      <c r="V55" s="288"/>
      <c r="W55" s="288"/>
      <c r="X55" s="288"/>
      <c r="Y55" s="288"/>
      <c r="Z55" s="288"/>
    </row>
    <row r="56" spans="1:26" ht="28.5" customHeight="1">
      <c r="A56" s="288"/>
      <c r="B56" s="724" t="s">
        <v>59</v>
      </c>
      <c r="C56" s="723"/>
      <c r="D56" s="723"/>
      <c r="E56" s="708"/>
      <c r="F56" s="354">
        <f t="shared" ref="F56:O56" si="11">F28+F53+F32</f>
        <v>36</v>
      </c>
      <c r="G56" s="354">
        <f t="shared" si="11"/>
        <v>36</v>
      </c>
      <c r="H56" s="354">
        <f t="shared" si="11"/>
        <v>36</v>
      </c>
      <c r="I56" s="354">
        <f t="shared" si="11"/>
        <v>36</v>
      </c>
      <c r="J56" s="354">
        <f t="shared" si="11"/>
        <v>35</v>
      </c>
      <c r="K56" s="354">
        <f t="shared" si="11"/>
        <v>35</v>
      </c>
      <c r="L56" s="354">
        <f t="shared" si="11"/>
        <v>34</v>
      </c>
      <c r="M56" s="354">
        <f t="shared" si="11"/>
        <v>34</v>
      </c>
      <c r="N56" s="354">
        <f t="shared" si="11"/>
        <v>27</v>
      </c>
      <c r="O56" s="354">
        <f t="shared" si="11"/>
        <v>25</v>
      </c>
      <c r="P56" s="356">
        <f>SUM(F56:O56)/2</f>
        <v>167</v>
      </c>
      <c r="Q56" s="308"/>
      <c r="R56" s="288"/>
      <c r="S56" s="288"/>
      <c r="T56" s="288"/>
      <c r="U56" s="288"/>
      <c r="V56" s="288"/>
      <c r="W56" s="288"/>
      <c r="X56" s="288"/>
      <c r="Y56" s="288"/>
      <c r="Z56" s="288"/>
    </row>
    <row r="57" spans="1:26" ht="25.5" customHeight="1">
      <c r="A57" s="288"/>
      <c r="B57" s="747"/>
      <c r="C57" s="748" t="s">
        <v>300</v>
      </c>
      <c r="D57" s="707" t="s">
        <v>116</v>
      </c>
      <c r="E57" s="708"/>
      <c r="F57" s="357">
        <v>1</v>
      </c>
      <c r="G57" s="357">
        <v>1</v>
      </c>
      <c r="H57" s="357">
        <v>1</v>
      </c>
      <c r="I57" s="357">
        <v>1</v>
      </c>
      <c r="J57" s="357"/>
      <c r="K57" s="357"/>
      <c r="L57" s="357"/>
      <c r="M57" s="357"/>
      <c r="N57" s="357">
        <v>2</v>
      </c>
      <c r="O57" s="357">
        <v>2</v>
      </c>
      <c r="P57" s="705">
        <f>SUM(F57:O58)/2</f>
        <v>4</v>
      </c>
      <c r="Q57" s="308"/>
      <c r="R57" s="288"/>
      <c r="S57" s="288"/>
      <c r="T57" s="288"/>
      <c r="U57" s="288"/>
      <c r="V57" s="288"/>
      <c r="W57" s="288"/>
      <c r="X57" s="288"/>
      <c r="Y57" s="288"/>
      <c r="Z57" s="288"/>
    </row>
    <row r="58" spans="1:26" s="585" customFormat="1" ht="18" customHeight="1">
      <c r="A58" s="288"/>
      <c r="B58" s="706"/>
      <c r="C58" s="749"/>
      <c r="D58" s="707" t="s">
        <v>39</v>
      </c>
      <c r="E58" s="708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706"/>
      <c r="Q58" s="308"/>
      <c r="R58" s="288"/>
      <c r="S58" s="288"/>
      <c r="T58" s="288"/>
      <c r="U58" s="288"/>
      <c r="V58" s="288"/>
      <c r="W58" s="288"/>
      <c r="X58" s="288"/>
      <c r="Y58" s="288"/>
      <c r="Z58" s="288"/>
    </row>
    <row r="59" spans="1:26" ht="12.75" customHeight="1">
      <c r="A59" s="288"/>
      <c r="B59" s="72">
        <v>1</v>
      </c>
      <c r="C59" s="646" t="s">
        <v>117</v>
      </c>
      <c r="D59" s="644"/>
      <c r="E59" s="645"/>
      <c r="F59" s="124">
        <v>2</v>
      </c>
      <c r="G59" s="124">
        <v>2</v>
      </c>
      <c r="H59" s="124">
        <v>2</v>
      </c>
      <c r="I59" s="124">
        <v>2</v>
      </c>
      <c r="J59" s="124">
        <v>1</v>
      </c>
      <c r="K59" s="124">
        <v>1</v>
      </c>
      <c r="L59" s="124">
        <v>1</v>
      </c>
      <c r="M59" s="124">
        <v>1</v>
      </c>
      <c r="N59" s="124">
        <v>1</v>
      </c>
      <c r="O59" s="124">
        <v>1</v>
      </c>
      <c r="P59" s="126" t="s">
        <v>118</v>
      </c>
      <c r="Q59" s="288"/>
      <c r="R59" s="288"/>
      <c r="S59" s="288"/>
      <c r="T59" s="288"/>
      <c r="U59" s="288"/>
      <c r="V59" s="288"/>
      <c r="W59" s="288"/>
      <c r="X59" s="288"/>
      <c r="Y59" s="288"/>
      <c r="Z59" s="288"/>
    </row>
    <row r="60" spans="1:26" ht="12.75" customHeight="1">
      <c r="A60" s="288"/>
      <c r="B60" s="72">
        <v>2</v>
      </c>
      <c r="C60" s="643" t="s">
        <v>119</v>
      </c>
      <c r="D60" s="644"/>
      <c r="E60" s="645"/>
      <c r="F60" s="124">
        <v>0.5</v>
      </c>
      <c r="G60" s="124"/>
      <c r="H60" s="124">
        <v>0.5</v>
      </c>
      <c r="I60" s="124"/>
      <c r="J60" s="124"/>
      <c r="K60" s="124"/>
      <c r="L60" s="124"/>
      <c r="M60" s="129"/>
      <c r="N60" s="130"/>
      <c r="O60" s="130"/>
      <c r="P60" s="126" t="s">
        <v>118</v>
      </c>
      <c r="Q60" s="288"/>
      <c r="R60" s="288"/>
      <c r="S60" s="288"/>
      <c r="T60" s="288"/>
      <c r="U60" s="288"/>
      <c r="V60" s="288"/>
      <c r="W60" s="288"/>
      <c r="X60" s="288"/>
      <c r="Y60" s="288"/>
      <c r="Z60" s="288"/>
    </row>
    <row r="61" spans="1:26" s="627" customFormat="1" ht="12.75" customHeight="1">
      <c r="A61" s="288"/>
      <c r="B61" s="72">
        <v>3</v>
      </c>
      <c r="C61" s="661" t="s">
        <v>349</v>
      </c>
      <c r="D61" s="662"/>
      <c r="E61" s="658"/>
      <c r="F61" s="124"/>
      <c r="G61" s="124"/>
      <c r="H61" s="124"/>
      <c r="I61" s="124"/>
      <c r="J61" s="124">
        <v>1</v>
      </c>
      <c r="K61" s="124">
        <v>1</v>
      </c>
      <c r="L61" s="124"/>
      <c r="M61" s="629"/>
      <c r="N61" s="630"/>
      <c r="O61" s="630"/>
      <c r="P61" s="126" t="s">
        <v>118</v>
      </c>
      <c r="Q61" s="288"/>
      <c r="R61" s="288"/>
      <c r="S61" s="288"/>
      <c r="T61" s="288"/>
      <c r="U61" s="288"/>
      <c r="V61" s="288"/>
      <c r="W61" s="288"/>
      <c r="X61" s="288"/>
      <c r="Y61" s="288"/>
      <c r="Z61" s="288"/>
    </row>
    <row r="62" spans="1:26" ht="12.75" customHeight="1">
      <c r="A62" s="288"/>
      <c r="B62" s="72">
        <v>4</v>
      </c>
      <c r="C62" s="643" t="s">
        <v>120</v>
      </c>
      <c r="D62" s="644"/>
      <c r="E62" s="645"/>
      <c r="F62" s="124"/>
      <c r="G62" s="124"/>
      <c r="H62" s="124"/>
      <c r="I62" s="124"/>
      <c r="J62" s="124"/>
      <c r="K62" s="124"/>
      <c r="L62" s="124"/>
      <c r="M62" s="129"/>
      <c r="N62" s="130"/>
      <c r="O62" s="130"/>
      <c r="P62" s="126" t="s">
        <v>118</v>
      </c>
      <c r="Q62" s="288"/>
      <c r="R62" s="288"/>
      <c r="S62" s="288"/>
      <c r="T62" s="288"/>
      <c r="U62" s="288"/>
      <c r="V62" s="288"/>
      <c r="W62" s="288"/>
      <c r="X62" s="288"/>
      <c r="Y62" s="288"/>
      <c r="Z62" s="288"/>
    </row>
    <row r="63" spans="1:26" ht="12.75" customHeight="1">
      <c r="A63" s="288"/>
      <c r="B63" s="72">
        <v>5</v>
      </c>
      <c r="C63" s="643" t="s">
        <v>266</v>
      </c>
      <c r="D63" s="644"/>
      <c r="E63" s="645"/>
      <c r="F63" s="124"/>
      <c r="G63" s="124"/>
      <c r="H63" s="124"/>
      <c r="I63" s="124"/>
      <c r="J63" s="124"/>
      <c r="K63" s="124"/>
      <c r="L63" s="124"/>
      <c r="M63" s="129"/>
      <c r="N63" s="130"/>
      <c r="O63" s="130"/>
      <c r="P63" s="126" t="s">
        <v>118</v>
      </c>
      <c r="Q63" s="288"/>
      <c r="R63" s="288"/>
      <c r="S63" s="288"/>
      <c r="T63" s="288"/>
      <c r="U63" s="288"/>
      <c r="V63" s="288"/>
      <c r="W63" s="288"/>
      <c r="X63" s="288"/>
      <c r="Y63" s="288"/>
      <c r="Z63" s="288"/>
    </row>
    <row r="64" spans="1:26" ht="12.75" customHeight="1">
      <c r="A64" s="288"/>
      <c r="B64" s="72">
        <v>6</v>
      </c>
      <c r="C64" s="643" t="s">
        <v>121</v>
      </c>
      <c r="D64" s="644"/>
      <c r="E64" s="645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288"/>
      <c r="R64" s="288"/>
      <c r="S64" s="288"/>
      <c r="T64" s="288"/>
      <c r="U64" s="288"/>
      <c r="V64" s="288"/>
      <c r="W64" s="288"/>
      <c r="X64" s="288"/>
      <c r="Y64" s="288"/>
      <c r="Z64" s="288"/>
    </row>
    <row r="65" spans="1:26" ht="12.75" customHeight="1">
      <c r="A65" s="288"/>
      <c r="B65" s="72">
        <v>7</v>
      </c>
      <c r="C65" s="643" t="s">
        <v>122</v>
      </c>
      <c r="D65" s="644"/>
      <c r="E65" s="645"/>
      <c r="F65" s="124"/>
      <c r="G65" s="124"/>
      <c r="H65" s="124"/>
      <c r="I65" s="124"/>
      <c r="J65" s="124"/>
      <c r="K65" s="124"/>
      <c r="L65" s="124"/>
      <c r="M65" s="129"/>
      <c r="N65" s="130"/>
      <c r="O65" s="130"/>
      <c r="P65" s="126" t="s">
        <v>118</v>
      </c>
      <c r="Q65" s="288"/>
      <c r="R65" s="288"/>
      <c r="S65" s="288"/>
      <c r="T65" s="288"/>
      <c r="U65" s="288"/>
      <c r="V65" s="288"/>
      <c r="W65" s="288"/>
      <c r="X65" s="288"/>
      <c r="Y65" s="288"/>
      <c r="Z65" s="288"/>
    </row>
    <row r="66" spans="1:26" ht="12.75" customHeight="1">
      <c r="A66" s="288"/>
      <c r="B66" s="72">
        <v>8</v>
      </c>
      <c r="C66" s="643" t="s">
        <v>123</v>
      </c>
      <c r="D66" s="644"/>
      <c r="E66" s="645"/>
      <c r="F66" s="124"/>
      <c r="G66" s="124"/>
      <c r="H66" s="124"/>
      <c r="I66" s="124"/>
      <c r="J66" s="124"/>
      <c r="K66" s="124"/>
      <c r="L66" s="124"/>
      <c r="M66" s="129"/>
      <c r="N66" s="130"/>
      <c r="O66" s="130"/>
      <c r="P66" s="126" t="s">
        <v>118</v>
      </c>
      <c r="Q66" s="288"/>
      <c r="R66" s="288"/>
      <c r="S66" s="288"/>
      <c r="T66" s="288"/>
      <c r="U66" s="288"/>
      <c r="V66" s="288"/>
      <c r="W66" s="288"/>
      <c r="X66" s="288"/>
      <c r="Y66" s="288"/>
      <c r="Z66" s="288"/>
    </row>
    <row r="67" spans="1:26" ht="12.75" customHeight="1">
      <c r="A67" s="288"/>
      <c r="B67" s="72">
        <v>9</v>
      </c>
      <c r="C67" s="643" t="s">
        <v>124</v>
      </c>
      <c r="D67" s="644"/>
      <c r="E67" s="645"/>
      <c r="F67" s="124"/>
      <c r="G67" s="124"/>
      <c r="H67" s="124"/>
      <c r="I67" s="124"/>
      <c r="J67" s="124"/>
      <c r="K67" s="124"/>
      <c r="L67" s="124"/>
      <c r="M67" s="129"/>
      <c r="N67" s="130"/>
      <c r="O67" s="130"/>
      <c r="P67" s="126" t="s">
        <v>118</v>
      </c>
      <c r="Q67" s="288"/>
      <c r="R67" s="288"/>
      <c r="S67" s="288"/>
      <c r="T67" s="288"/>
      <c r="U67" s="288"/>
      <c r="V67" s="288"/>
      <c r="W67" s="288"/>
      <c r="X67" s="288"/>
      <c r="Y67" s="288"/>
      <c r="Z67" s="288"/>
    </row>
    <row r="68" spans="1:26" ht="12.75" customHeight="1">
      <c r="A68" s="288"/>
      <c r="B68" s="72">
        <v>10</v>
      </c>
      <c r="C68" s="643" t="s">
        <v>125</v>
      </c>
      <c r="D68" s="644"/>
      <c r="E68" s="645"/>
      <c r="F68" s="124" t="s">
        <v>126</v>
      </c>
      <c r="G68" s="124"/>
      <c r="H68" s="124"/>
      <c r="I68" s="124"/>
      <c r="J68" s="124"/>
      <c r="K68" s="124"/>
      <c r="L68" s="124"/>
      <c r="M68" s="129"/>
      <c r="N68" s="130"/>
      <c r="O68" s="130" t="s">
        <v>126</v>
      </c>
      <c r="P68" s="126" t="s">
        <v>118</v>
      </c>
      <c r="Q68" s="288"/>
      <c r="R68" s="288"/>
      <c r="S68" s="288"/>
      <c r="T68" s="288"/>
      <c r="U68" s="288"/>
      <c r="V68" s="288"/>
      <c r="W68" s="288"/>
      <c r="X68" s="288"/>
      <c r="Y68" s="288"/>
      <c r="Z68" s="288"/>
    </row>
    <row r="69" spans="1:26" ht="12.75" customHeight="1">
      <c r="A69" s="288"/>
      <c r="B69" s="72">
        <v>11</v>
      </c>
      <c r="C69" s="643" t="s">
        <v>128</v>
      </c>
      <c r="D69" s="644"/>
      <c r="E69" s="645"/>
      <c r="F69" s="592"/>
      <c r="G69" s="592"/>
      <c r="H69" s="592"/>
      <c r="I69" s="592"/>
      <c r="J69" s="592"/>
      <c r="K69" s="592"/>
      <c r="L69" s="592"/>
      <c r="M69" s="593"/>
      <c r="N69" s="594"/>
      <c r="O69" s="594"/>
      <c r="P69" s="134" t="s">
        <v>118</v>
      </c>
      <c r="Q69" s="288"/>
      <c r="R69" s="288"/>
      <c r="S69" s="288"/>
      <c r="T69" s="288"/>
      <c r="U69" s="288"/>
      <c r="V69" s="288"/>
      <c r="W69" s="288"/>
      <c r="X69" s="288"/>
      <c r="Y69" s="288"/>
      <c r="Z69" s="288"/>
    </row>
    <row r="70" spans="1:26" ht="12.75" customHeight="1">
      <c r="A70" s="358"/>
      <c r="B70" s="753" t="s">
        <v>129</v>
      </c>
      <c r="C70" s="723"/>
      <c r="D70" s="723"/>
      <c r="E70" s="708"/>
      <c r="F70" s="354">
        <f t="shared" ref="F70:O70" si="12">SUM(F57:F69)</f>
        <v>3.5</v>
      </c>
      <c r="G70" s="354">
        <f t="shared" si="12"/>
        <v>3</v>
      </c>
      <c r="H70" s="354">
        <f t="shared" si="12"/>
        <v>3.5</v>
      </c>
      <c r="I70" s="354">
        <f t="shared" si="12"/>
        <v>3</v>
      </c>
      <c r="J70" s="354">
        <f t="shared" si="12"/>
        <v>2</v>
      </c>
      <c r="K70" s="354">
        <f t="shared" si="12"/>
        <v>2</v>
      </c>
      <c r="L70" s="354">
        <f t="shared" si="12"/>
        <v>1</v>
      </c>
      <c r="M70" s="354">
        <f t="shared" si="12"/>
        <v>1</v>
      </c>
      <c r="N70" s="354">
        <f t="shared" si="12"/>
        <v>3</v>
      </c>
      <c r="O70" s="354">
        <f t="shared" si="12"/>
        <v>3</v>
      </c>
      <c r="P70" s="355">
        <f>SUM(F70:O70)</f>
        <v>25</v>
      </c>
      <c r="Q70" s="358"/>
      <c r="R70" s="358"/>
      <c r="S70" s="358"/>
      <c r="T70" s="358"/>
      <c r="U70" s="358"/>
      <c r="V70" s="358"/>
      <c r="W70" s="358"/>
      <c r="X70" s="358"/>
      <c r="Y70" s="358"/>
      <c r="Z70" s="288"/>
    </row>
    <row r="71" spans="1:26" ht="12.75" customHeight="1">
      <c r="A71" s="358"/>
      <c r="B71" s="450"/>
      <c r="C71" s="751" t="s">
        <v>226</v>
      </c>
      <c r="D71" s="752"/>
      <c r="E71" s="451"/>
      <c r="F71" s="452"/>
      <c r="G71" s="452"/>
      <c r="H71" s="452"/>
      <c r="I71" s="452"/>
      <c r="J71" s="452"/>
      <c r="K71" s="452"/>
      <c r="L71" s="452"/>
      <c r="M71" s="452"/>
      <c r="N71" s="452"/>
      <c r="O71" s="452"/>
      <c r="P71" s="452"/>
      <c r="Q71" s="358"/>
      <c r="R71" s="358"/>
      <c r="S71" s="358"/>
      <c r="T71" s="358"/>
      <c r="U71" s="358"/>
      <c r="V71" s="358"/>
      <c r="W71" s="358"/>
      <c r="X71" s="358"/>
      <c r="Y71" s="358"/>
      <c r="Z71" s="288"/>
    </row>
    <row r="72" spans="1:26" ht="12.75" customHeight="1">
      <c r="A72" s="358"/>
      <c r="B72" s="450"/>
      <c r="C72" s="358" t="s">
        <v>77</v>
      </c>
      <c r="D72" s="358"/>
      <c r="E72" s="358"/>
      <c r="F72" s="358"/>
      <c r="G72" s="358"/>
      <c r="H72" s="358"/>
      <c r="I72" s="358"/>
      <c r="J72" s="358"/>
      <c r="K72" s="358"/>
      <c r="L72" s="358"/>
      <c r="M72" s="358"/>
      <c r="N72" s="358"/>
      <c r="O72" s="358"/>
      <c r="P72" s="358"/>
      <c r="Q72" s="358"/>
      <c r="R72" s="358"/>
      <c r="S72" s="358"/>
      <c r="T72" s="358"/>
      <c r="U72" s="358"/>
      <c r="V72" s="358"/>
      <c r="W72" s="358"/>
      <c r="X72" s="358"/>
      <c r="Y72" s="358"/>
      <c r="Z72" s="288"/>
    </row>
    <row r="73" spans="1:26" ht="12.75" customHeight="1">
      <c r="A73" s="288"/>
      <c r="B73" s="288"/>
      <c r="C73" s="288" t="s">
        <v>134</v>
      </c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  <c r="P73" s="288"/>
      <c r="Q73" s="288"/>
      <c r="R73" s="288"/>
      <c r="S73" s="288"/>
      <c r="T73" s="288"/>
      <c r="U73" s="288"/>
      <c r="V73" s="288"/>
      <c r="W73" s="288"/>
      <c r="X73" s="288"/>
      <c r="Y73" s="288"/>
      <c r="Z73" s="288"/>
    </row>
    <row r="74" spans="1:26" ht="12.75" customHeight="1">
      <c r="A74" s="288"/>
      <c r="B74" s="288"/>
      <c r="C74" s="288"/>
      <c r="D74" s="288"/>
      <c r="E74" s="288"/>
      <c r="F74" s="729" t="s">
        <v>78</v>
      </c>
      <c r="G74" s="723"/>
      <c r="H74" s="723"/>
      <c r="I74" s="723"/>
      <c r="J74" s="723"/>
      <c r="K74" s="723"/>
      <c r="L74" s="723"/>
      <c r="M74" s="723"/>
      <c r="N74" s="723"/>
      <c r="O74" s="708"/>
      <c r="P74" s="288"/>
      <c r="Q74" s="288"/>
      <c r="R74" s="288"/>
      <c r="S74" s="288"/>
      <c r="T74" s="288"/>
      <c r="U74" s="288"/>
      <c r="V74" s="288"/>
      <c r="W74" s="288"/>
      <c r="X74" s="288"/>
      <c r="Y74" s="288"/>
      <c r="Z74" s="288"/>
    </row>
    <row r="75" spans="1:26" ht="12.75" customHeight="1">
      <c r="A75" s="288"/>
      <c r="B75" s="288"/>
      <c r="C75" s="288"/>
      <c r="D75" s="288"/>
      <c r="E75" s="288"/>
      <c r="F75" s="750">
        <v>36</v>
      </c>
      <c r="G75" s="865"/>
      <c r="H75" s="750">
        <v>36</v>
      </c>
      <c r="I75" s="865"/>
      <c r="J75" s="750">
        <v>35</v>
      </c>
      <c r="K75" s="865"/>
      <c r="L75" s="750">
        <v>34</v>
      </c>
      <c r="M75" s="865"/>
      <c r="N75" s="750">
        <v>26</v>
      </c>
      <c r="O75" s="865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</row>
    <row r="76" spans="1:26" ht="12.75" customHeight="1">
      <c r="A76" s="288"/>
      <c r="B76" s="288"/>
      <c r="C76" s="288"/>
      <c r="D76" s="288"/>
      <c r="E76" s="28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</row>
    <row r="77" spans="1:26" ht="12.75" customHeight="1">
      <c r="A77" s="288"/>
      <c r="B77" s="288"/>
      <c r="C77" s="291"/>
      <c r="D77" s="291"/>
      <c r="E77" s="288"/>
      <c r="F77" s="288"/>
      <c r="G77" s="288"/>
      <c r="H77" s="288"/>
      <c r="I77" s="288"/>
      <c r="J77" s="288"/>
      <c r="K77" s="288"/>
      <c r="L77" s="288"/>
      <c r="M77" s="288"/>
      <c r="N77" s="288"/>
      <c r="O77" s="288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</row>
    <row r="78" spans="1:26" ht="12.75" customHeight="1">
      <c r="A78" s="288"/>
      <c r="B78" s="288"/>
      <c r="C78" s="288"/>
      <c r="D78" s="288"/>
      <c r="E78" s="288"/>
      <c r="F78" s="288"/>
      <c r="G78" s="288"/>
      <c r="H78" s="288"/>
      <c r="I78" s="288"/>
      <c r="J78" s="288"/>
      <c r="K78" s="288"/>
      <c r="L78" s="288"/>
      <c r="M78" s="288"/>
      <c r="N78" s="288"/>
      <c r="O78" s="288"/>
      <c r="P78" s="288"/>
      <c r="Q78" s="288"/>
      <c r="R78" s="288"/>
      <c r="S78" s="288"/>
      <c r="T78" s="288"/>
      <c r="U78" s="288"/>
      <c r="V78" s="288"/>
      <c r="W78" s="288"/>
      <c r="X78" s="288"/>
      <c r="Y78" s="288"/>
      <c r="Z78" s="288"/>
    </row>
    <row r="79" spans="1:26" ht="12.75" customHeight="1">
      <c r="A79" s="288"/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8"/>
      <c r="O79" s="288"/>
      <c r="P79" s="288"/>
      <c r="Q79" s="288"/>
      <c r="R79" s="288"/>
      <c r="S79" s="288"/>
      <c r="T79" s="288"/>
      <c r="U79" s="288"/>
      <c r="V79" s="288"/>
      <c r="W79" s="288"/>
      <c r="X79" s="288"/>
      <c r="Y79" s="288"/>
      <c r="Z79" s="288"/>
    </row>
    <row r="80" spans="1:26" ht="12.75" customHeight="1">
      <c r="A80" s="288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288"/>
      <c r="O80" s="288"/>
      <c r="P80" s="288"/>
      <c r="Q80" s="288"/>
      <c r="R80" s="288"/>
      <c r="S80" s="288"/>
      <c r="T80" s="288"/>
      <c r="U80" s="288"/>
      <c r="V80" s="288"/>
      <c r="W80" s="288"/>
      <c r="X80" s="288"/>
      <c r="Y80" s="288"/>
      <c r="Z80" s="288"/>
    </row>
    <row r="81" spans="1:26" ht="12.75" customHeight="1">
      <c r="A81" s="288"/>
      <c r="B81" s="288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288"/>
      <c r="O81" s="288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</row>
    <row r="82" spans="1:26" ht="12.75" customHeight="1">
      <c r="A82" s="288"/>
      <c r="B82" s="288"/>
      <c r="C82" s="288"/>
      <c r="D82" s="288"/>
      <c r="E82" s="288"/>
      <c r="F82" s="288"/>
      <c r="G82" s="288"/>
      <c r="H82" s="288"/>
      <c r="I82" s="288"/>
      <c r="J82" s="288"/>
      <c r="K82" s="288"/>
      <c r="L82" s="288"/>
      <c r="M82" s="288"/>
      <c r="N82" s="288"/>
      <c r="O82" s="288"/>
      <c r="P82" s="288"/>
      <c r="Q82" s="288"/>
      <c r="R82" s="288"/>
      <c r="S82" s="288"/>
      <c r="T82" s="288"/>
      <c r="U82" s="288"/>
      <c r="V82" s="288"/>
      <c r="W82" s="288"/>
      <c r="X82" s="288"/>
      <c r="Y82" s="288"/>
      <c r="Z82" s="288"/>
    </row>
    <row r="83" spans="1:26" ht="12.75" customHeight="1">
      <c r="A83" s="288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  <c r="N83" s="288"/>
      <c r="O83" s="288"/>
      <c r="P83" s="288"/>
      <c r="Q83" s="288"/>
      <c r="R83" s="288"/>
      <c r="S83" s="288"/>
      <c r="T83" s="288"/>
      <c r="U83" s="288"/>
      <c r="V83" s="288"/>
      <c r="W83" s="288"/>
      <c r="X83" s="288"/>
      <c r="Y83" s="288"/>
      <c r="Z83" s="288"/>
    </row>
    <row r="84" spans="1:26" ht="12.75" customHeight="1">
      <c r="A84" s="288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  <c r="O84" s="288"/>
      <c r="P84" s="288"/>
      <c r="Q84" s="288"/>
      <c r="R84" s="288"/>
      <c r="S84" s="288"/>
      <c r="T84" s="288"/>
      <c r="U84" s="288"/>
      <c r="V84" s="288"/>
      <c r="W84" s="288"/>
      <c r="X84" s="288"/>
      <c r="Y84" s="288"/>
      <c r="Z84" s="288"/>
    </row>
    <row r="85" spans="1:26" ht="12.75" customHeight="1">
      <c r="A85" s="288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 s="288"/>
      <c r="X85" s="288"/>
      <c r="Y85" s="288"/>
      <c r="Z85" s="288"/>
    </row>
    <row r="86" spans="1:26" ht="12.75" customHeight="1">
      <c r="A86" s="288"/>
      <c r="B86" s="288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288"/>
      <c r="O86" s="288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</row>
    <row r="87" spans="1:26" ht="12.75" customHeight="1">
      <c r="A87" s="288"/>
      <c r="B87" s="288"/>
      <c r="C87" s="288"/>
      <c r="D87" s="288"/>
      <c r="E87" s="288"/>
      <c r="F87" s="288"/>
      <c r="G87" s="288"/>
      <c r="H87" s="288"/>
      <c r="I87" s="288"/>
      <c r="J87" s="288"/>
      <c r="K87" s="288"/>
      <c r="L87" s="288"/>
      <c r="M87" s="288"/>
      <c r="N87" s="288"/>
      <c r="O87" s="288"/>
      <c r="P87" s="288"/>
      <c r="Q87" s="288"/>
      <c r="R87" s="288"/>
      <c r="S87" s="288"/>
      <c r="T87" s="288"/>
      <c r="U87" s="288"/>
      <c r="V87" s="288"/>
      <c r="W87" s="288"/>
      <c r="X87" s="288"/>
      <c r="Y87" s="288"/>
      <c r="Z87" s="288"/>
    </row>
    <row r="88" spans="1:26" ht="12.75" customHeight="1">
      <c r="A88" s="288"/>
      <c r="B88" s="288"/>
      <c r="C88" s="288"/>
      <c r="D88" s="288"/>
      <c r="E88" s="288"/>
      <c r="F88" s="288"/>
      <c r="G88" s="288"/>
      <c r="H88" s="288"/>
      <c r="I88" s="288"/>
      <c r="J88" s="288"/>
      <c r="K88" s="288"/>
      <c r="L88" s="288"/>
      <c r="M88" s="288"/>
      <c r="N88" s="288"/>
      <c r="O88" s="288"/>
      <c r="P88" s="288"/>
      <c r="Q88" s="288"/>
      <c r="R88" s="288"/>
      <c r="S88" s="288"/>
      <c r="T88" s="288"/>
      <c r="U88" s="288"/>
      <c r="V88" s="288"/>
      <c r="W88" s="288"/>
      <c r="X88" s="288"/>
      <c r="Y88" s="288"/>
      <c r="Z88" s="288"/>
    </row>
    <row r="89" spans="1:26" ht="12.75" customHeight="1">
      <c r="A89" s="288"/>
      <c r="B89" s="288"/>
      <c r="C89" s="288"/>
      <c r="D89" s="288"/>
      <c r="E89" s="288"/>
      <c r="F89" s="288"/>
      <c r="G89" s="288"/>
      <c r="H89" s="288"/>
      <c r="I89" s="288"/>
      <c r="J89" s="288"/>
      <c r="K89" s="288"/>
      <c r="L89" s="288"/>
      <c r="M89" s="288"/>
      <c r="N89" s="288"/>
      <c r="O89" s="288"/>
      <c r="P89" s="288"/>
      <c r="Q89" s="288"/>
      <c r="R89" s="288"/>
      <c r="S89" s="288"/>
      <c r="T89" s="288"/>
      <c r="U89" s="288"/>
      <c r="V89" s="288"/>
      <c r="W89" s="288"/>
      <c r="X89" s="288"/>
      <c r="Y89" s="288"/>
      <c r="Z89" s="288"/>
    </row>
    <row r="90" spans="1:26" ht="12.75" customHeight="1">
      <c r="A90" s="288"/>
      <c r="B90" s="288"/>
      <c r="C90" s="288"/>
      <c r="D90" s="288"/>
      <c r="E90" s="288"/>
      <c r="F90" s="288"/>
      <c r="G90" s="288"/>
      <c r="H90" s="288"/>
      <c r="I90" s="288"/>
      <c r="J90" s="288"/>
      <c r="K90" s="288"/>
      <c r="L90" s="288"/>
      <c r="M90" s="288"/>
      <c r="N90" s="288"/>
      <c r="O90" s="288"/>
      <c r="P90" s="288"/>
      <c r="Q90" s="288"/>
      <c r="R90" s="288"/>
      <c r="S90" s="288"/>
      <c r="T90" s="288"/>
      <c r="U90" s="288"/>
      <c r="V90" s="288"/>
      <c r="W90" s="288"/>
      <c r="X90" s="288"/>
      <c r="Y90" s="288"/>
      <c r="Z90" s="288"/>
    </row>
    <row r="91" spans="1:26" ht="12.75" customHeigh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  <c r="K91" s="288"/>
      <c r="L91" s="288"/>
      <c r="M91" s="288"/>
      <c r="N91" s="288"/>
      <c r="O91" s="288"/>
      <c r="P91" s="288"/>
      <c r="Q91" s="288"/>
      <c r="R91" s="288"/>
      <c r="S91" s="288"/>
      <c r="T91" s="288"/>
      <c r="U91" s="288"/>
      <c r="V91" s="288"/>
      <c r="W91" s="288"/>
      <c r="X91" s="288"/>
      <c r="Y91" s="288"/>
      <c r="Z91" s="288"/>
    </row>
    <row r="92" spans="1:26" ht="12.75" customHeight="1">
      <c r="A92" s="288"/>
      <c r="B92" s="288"/>
      <c r="C92" s="288"/>
      <c r="D92" s="288"/>
      <c r="E92" s="288"/>
      <c r="F92" s="288"/>
      <c r="G92" s="288"/>
      <c r="H92" s="288"/>
      <c r="I92" s="288"/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</row>
    <row r="93" spans="1:26" ht="12.75" customHeight="1">
      <c r="A93" s="288"/>
      <c r="B93" s="288"/>
      <c r="C93" s="288"/>
      <c r="D93" s="288"/>
      <c r="E93" s="288"/>
      <c r="F93" s="288"/>
      <c r="G93" s="288"/>
      <c r="H93" s="288"/>
      <c r="I93" s="288"/>
      <c r="J93" s="288"/>
      <c r="K93" s="288"/>
      <c r="L93" s="288"/>
      <c r="M93" s="288"/>
      <c r="N93" s="288"/>
      <c r="O93" s="288"/>
      <c r="P93" s="288"/>
      <c r="Q93" s="288"/>
      <c r="R93" s="288"/>
      <c r="S93" s="288"/>
      <c r="T93" s="288"/>
      <c r="U93" s="288"/>
      <c r="V93" s="288"/>
      <c r="W93" s="288"/>
      <c r="X93" s="288"/>
      <c r="Y93" s="288"/>
      <c r="Z93" s="288"/>
    </row>
    <row r="94" spans="1:26" ht="12.75" customHeight="1">
      <c r="A94" s="288"/>
      <c r="B94" s="288"/>
      <c r="C94" s="288"/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8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</row>
    <row r="95" spans="1:26" ht="12.75" customHeight="1">
      <c r="A95" s="288"/>
      <c r="B95" s="288"/>
      <c r="C95" s="288"/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8"/>
      <c r="O95" s="288"/>
      <c r="P95" s="288"/>
      <c r="Q95" s="288"/>
      <c r="R95" s="288"/>
      <c r="S95" s="288"/>
      <c r="T95" s="288"/>
      <c r="U95" s="288"/>
      <c r="V95" s="288"/>
      <c r="W95" s="288"/>
      <c r="X95" s="288"/>
      <c r="Y95" s="288"/>
      <c r="Z95" s="288"/>
    </row>
    <row r="96" spans="1:26" ht="12.75" customHeight="1">
      <c r="A96" s="288"/>
      <c r="B96" s="288"/>
      <c r="C96" s="288"/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8"/>
      <c r="O96" s="288"/>
      <c r="P96" s="288"/>
      <c r="Q96" s="288"/>
      <c r="R96" s="288"/>
      <c r="S96" s="288"/>
      <c r="T96" s="288"/>
      <c r="U96" s="288"/>
      <c r="V96" s="288"/>
      <c r="W96" s="288"/>
      <c r="X96" s="288"/>
      <c r="Y96" s="288"/>
      <c r="Z96" s="288"/>
    </row>
    <row r="97" spans="1:26" ht="12.75" customHeight="1">
      <c r="A97" s="288"/>
      <c r="B97" s="288"/>
      <c r="C97" s="288"/>
      <c r="D97" s="288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</row>
    <row r="98" spans="1:26" ht="12.75" customHeight="1">
      <c r="A98" s="288"/>
      <c r="B98" s="288"/>
      <c r="C98" s="288"/>
      <c r="D98" s="288"/>
      <c r="E98" s="288"/>
      <c r="F98" s="288"/>
      <c r="G98" s="288"/>
      <c r="H98" s="288"/>
      <c r="I98" s="288"/>
      <c r="J98" s="288"/>
      <c r="K98" s="288"/>
      <c r="L98" s="288"/>
      <c r="M98" s="288"/>
      <c r="N98" s="288"/>
      <c r="O98" s="288"/>
      <c r="P98" s="288"/>
      <c r="Q98" s="288"/>
      <c r="R98" s="288"/>
      <c r="S98" s="288"/>
      <c r="T98" s="288"/>
      <c r="U98" s="288"/>
      <c r="V98" s="288"/>
      <c r="W98" s="288"/>
      <c r="X98" s="288"/>
      <c r="Y98" s="288"/>
      <c r="Z98" s="288"/>
    </row>
    <row r="99" spans="1:26" ht="12.75" customHeight="1">
      <c r="A99" s="288"/>
      <c r="B99" s="288"/>
      <c r="C99" s="288"/>
      <c r="D99" s="288"/>
      <c r="E99" s="288"/>
      <c r="F99" s="288"/>
      <c r="G99" s="288"/>
      <c r="H99" s="288"/>
      <c r="I99" s="288"/>
      <c r="J99" s="288"/>
      <c r="K99" s="288"/>
      <c r="L99" s="288"/>
      <c r="M99" s="288"/>
      <c r="N99" s="288"/>
      <c r="O99" s="288"/>
      <c r="P99" s="288"/>
      <c r="Q99" s="288"/>
      <c r="R99" s="288"/>
      <c r="S99" s="288"/>
      <c r="T99" s="288"/>
      <c r="U99" s="288"/>
      <c r="V99" s="288"/>
      <c r="W99" s="288"/>
      <c r="X99" s="288"/>
      <c r="Y99" s="288"/>
      <c r="Z99" s="288"/>
    </row>
    <row r="100" spans="1:26" ht="12.75" customHeight="1">
      <c r="A100" s="288"/>
      <c r="B100" s="288"/>
      <c r="C100" s="288"/>
      <c r="D100" s="288"/>
      <c r="E100" s="288"/>
      <c r="F100" s="288"/>
      <c r="G100" s="288"/>
      <c r="H100" s="288"/>
      <c r="I100" s="288"/>
      <c r="J100" s="288"/>
      <c r="K100" s="288"/>
      <c r="L100" s="288"/>
      <c r="M100" s="288"/>
      <c r="N100" s="288"/>
      <c r="O100" s="288"/>
      <c r="P100" s="288"/>
      <c r="Q100" s="288"/>
      <c r="R100" s="288"/>
      <c r="S100" s="288"/>
      <c r="T100" s="288"/>
      <c r="U100" s="288"/>
      <c r="V100" s="288"/>
      <c r="W100" s="288"/>
      <c r="X100" s="288"/>
      <c r="Y100" s="288"/>
      <c r="Z100" s="288"/>
    </row>
    <row r="101" spans="1:26" ht="12.75" customHeight="1">
      <c r="A101" s="288"/>
      <c r="B101" s="288"/>
      <c r="C101" s="288"/>
      <c r="D101" s="288"/>
      <c r="E101" s="288"/>
      <c r="F101" s="288"/>
      <c r="G101" s="288"/>
      <c r="H101" s="288"/>
      <c r="I101" s="288"/>
      <c r="J101" s="288"/>
      <c r="K101" s="288"/>
      <c r="L101" s="288"/>
      <c r="M101" s="288"/>
      <c r="N101" s="288"/>
      <c r="O101" s="288"/>
      <c r="P101" s="288"/>
      <c r="Q101" s="288"/>
      <c r="R101" s="288"/>
      <c r="S101" s="288"/>
      <c r="T101" s="288"/>
      <c r="U101" s="288"/>
      <c r="V101" s="288"/>
      <c r="W101" s="288"/>
      <c r="X101" s="288"/>
      <c r="Y101" s="288"/>
      <c r="Z101" s="288"/>
    </row>
    <row r="102" spans="1:26" ht="12.75" customHeight="1">
      <c r="A102" s="288"/>
      <c r="B102" s="288"/>
      <c r="C102" s="288"/>
      <c r="D102" s="288"/>
      <c r="E102" s="288"/>
      <c r="F102" s="288"/>
      <c r="G102" s="288"/>
      <c r="H102" s="288"/>
      <c r="I102" s="288"/>
      <c r="J102" s="288"/>
      <c r="K102" s="288"/>
      <c r="L102" s="288"/>
      <c r="M102" s="288"/>
      <c r="N102" s="288"/>
      <c r="O102" s="288"/>
      <c r="P102" s="288"/>
      <c r="Q102" s="288"/>
      <c r="R102" s="288"/>
      <c r="S102" s="288"/>
      <c r="T102" s="288"/>
      <c r="U102" s="288"/>
      <c r="V102" s="288"/>
      <c r="W102" s="288"/>
      <c r="X102" s="288"/>
      <c r="Y102" s="288"/>
      <c r="Z102" s="288"/>
    </row>
    <row r="103" spans="1:26" ht="12.75" customHeight="1">
      <c r="A103" s="288"/>
      <c r="B103" s="288"/>
      <c r="C103" s="288"/>
      <c r="D103" s="288"/>
      <c r="E103" s="288"/>
      <c r="F103" s="288"/>
      <c r="G103" s="288"/>
      <c r="H103" s="288"/>
      <c r="I103" s="288"/>
      <c r="J103" s="288"/>
      <c r="K103" s="288"/>
      <c r="L103" s="288"/>
      <c r="M103" s="288"/>
      <c r="N103" s="288"/>
      <c r="O103" s="288"/>
      <c r="P103" s="288"/>
      <c r="Q103" s="288"/>
      <c r="R103" s="288"/>
      <c r="S103" s="288"/>
      <c r="T103" s="288"/>
      <c r="U103" s="288"/>
      <c r="V103" s="288"/>
      <c r="W103" s="288"/>
      <c r="X103" s="288"/>
      <c r="Y103" s="288"/>
      <c r="Z103" s="288"/>
    </row>
    <row r="104" spans="1:26" ht="12.75" customHeight="1">
      <c r="A104" s="288"/>
      <c r="B104" s="288"/>
      <c r="C104" s="288"/>
      <c r="D104" s="288"/>
      <c r="E104" s="288"/>
      <c r="F104" s="288"/>
      <c r="G104" s="288"/>
      <c r="H104" s="288"/>
      <c r="I104" s="288"/>
      <c r="J104" s="288"/>
      <c r="K104" s="288"/>
      <c r="L104" s="288"/>
      <c r="M104" s="288"/>
      <c r="N104" s="288"/>
      <c r="O104" s="288"/>
      <c r="P104" s="288"/>
      <c r="Q104" s="288"/>
      <c r="R104" s="288"/>
      <c r="S104" s="288"/>
      <c r="T104" s="288"/>
      <c r="U104" s="288"/>
      <c r="V104" s="288"/>
      <c r="W104" s="288"/>
      <c r="X104" s="288"/>
      <c r="Y104" s="288"/>
      <c r="Z104" s="288"/>
    </row>
    <row r="105" spans="1:26" ht="12.75" customHeight="1">
      <c r="A105" s="288"/>
      <c r="B105" s="288"/>
      <c r="C105" s="288"/>
      <c r="D105" s="288"/>
      <c r="E105" s="288"/>
      <c r="F105" s="288"/>
      <c r="G105" s="288"/>
      <c r="H105" s="288"/>
      <c r="I105" s="288"/>
      <c r="J105" s="288"/>
      <c r="K105" s="288"/>
      <c r="L105" s="288"/>
      <c r="M105" s="288"/>
      <c r="N105" s="288"/>
      <c r="O105" s="288"/>
      <c r="P105" s="288"/>
      <c r="Q105" s="288"/>
      <c r="R105" s="288"/>
      <c r="S105" s="288"/>
      <c r="T105" s="288"/>
      <c r="U105" s="288"/>
      <c r="V105" s="288"/>
      <c r="W105" s="288"/>
      <c r="X105" s="288"/>
      <c r="Y105" s="288"/>
      <c r="Z105" s="288"/>
    </row>
    <row r="106" spans="1:26" ht="12.75" customHeight="1">
      <c r="A106" s="288"/>
      <c r="B106" s="288"/>
      <c r="C106" s="288"/>
      <c r="D106" s="288"/>
      <c r="E106" s="288"/>
      <c r="F106" s="288"/>
      <c r="G106" s="288"/>
      <c r="H106" s="288"/>
      <c r="I106" s="288"/>
      <c r="J106" s="288"/>
      <c r="K106" s="288"/>
      <c r="L106" s="288"/>
      <c r="M106" s="288"/>
      <c r="N106" s="288"/>
      <c r="O106" s="288"/>
      <c r="P106" s="288"/>
      <c r="Q106" s="288"/>
      <c r="R106" s="288"/>
      <c r="S106" s="288"/>
      <c r="T106" s="288"/>
      <c r="U106" s="288"/>
      <c r="V106" s="288"/>
      <c r="W106" s="288"/>
      <c r="X106" s="288"/>
      <c r="Y106" s="288"/>
      <c r="Z106" s="288"/>
    </row>
    <row r="107" spans="1:26" ht="12.75" customHeight="1">
      <c r="A107" s="288"/>
      <c r="B107" s="288"/>
      <c r="C107" s="288"/>
      <c r="D107" s="288"/>
      <c r="E107" s="288"/>
      <c r="F107" s="288"/>
      <c r="G107" s="288"/>
      <c r="H107" s="288"/>
      <c r="I107" s="288"/>
      <c r="J107" s="288"/>
      <c r="K107" s="288"/>
      <c r="L107" s="288"/>
      <c r="M107" s="288"/>
      <c r="N107" s="288"/>
      <c r="O107" s="288"/>
      <c r="P107" s="288"/>
      <c r="Q107" s="288"/>
      <c r="R107" s="288"/>
      <c r="S107" s="288"/>
      <c r="T107" s="288"/>
      <c r="U107" s="288"/>
      <c r="V107" s="288"/>
      <c r="W107" s="288"/>
      <c r="X107" s="288"/>
      <c r="Y107" s="288"/>
      <c r="Z107" s="288"/>
    </row>
    <row r="108" spans="1:26" ht="12.75" customHeight="1">
      <c r="A108" s="288"/>
      <c r="B108" s="288"/>
      <c r="C108" s="288"/>
      <c r="D108" s="288"/>
      <c r="E108" s="288"/>
      <c r="F108" s="288"/>
      <c r="G108" s="288"/>
      <c r="H108" s="288"/>
      <c r="I108" s="288"/>
      <c r="J108" s="288"/>
      <c r="K108" s="288"/>
      <c r="L108" s="288"/>
      <c r="M108" s="288"/>
      <c r="N108" s="288"/>
      <c r="O108" s="288"/>
      <c r="P108" s="288"/>
      <c r="Q108" s="288"/>
      <c r="R108" s="288"/>
      <c r="S108" s="288"/>
      <c r="T108" s="288"/>
      <c r="U108" s="288"/>
      <c r="V108" s="288"/>
      <c r="W108" s="288"/>
      <c r="X108" s="288"/>
      <c r="Y108" s="288"/>
      <c r="Z108" s="288"/>
    </row>
    <row r="109" spans="1:26" ht="12.75" customHeight="1">
      <c r="A109" s="288"/>
      <c r="B109" s="288"/>
      <c r="C109" s="288"/>
      <c r="D109" s="288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</row>
    <row r="110" spans="1:26" ht="12.75" customHeight="1">
      <c r="A110" s="288"/>
      <c r="B110" s="288"/>
      <c r="C110" s="288"/>
      <c r="D110" s="288"/>
      <c r="E110" s="288"/>
      <c r="F110" s="288"/>
      <c r="G110" s="288"/>
      <c r="H110" s="288"/>
      <c r="I110" s="288"/>
      <c r="J110" s="288"/>
      <c r="K110" s="288"/>
      <c r="L110" s="288"/>
      <c r="M110" s="288"/>
      <c r="N110" s="288"/>
      <c r="O110" s="288"/>
      <c r="P110" s="288"/>
      <c r="Q110" s="288"/>
      <c r="R110" s="288"/>
      <c r="S110" s="288"/>
      <c r="T110" s="288"/>
      <c r="U110" s="288"/>
      <c r="V110" s="288"/>
      <c r="W110" s="288"/>
      <c r="X110" s="288"/>
      <c r="Y110" s="288"/>
      <c r="Z110" s="288"/>
    </row>
    <row r="111" spans="1:26" ht="12.75" customHeight="1">
      <c r="A111" s="288"/>
      <c r="B111" s="288"/>
      <c r="C111" s="288"/>
      <c r="D111" s="288"/>
      <c r="E111" s="288"/>
      <c r="F111" s="288"/>
      <c r="G111" s="288"/>
      <c r="H111" s="288"/>
      <c r="I111" s="288"/>
      <c r="J111" s="288"/>
      <c r="K111" s="288"/>
      <c r="L111" s="288"/>
      <c r="M111" s="288"/>
      <c r="N111" s="288"/>
      <c r="O111" s="288"/>
      <c r="P111" s="288"/>
      <c r="Q111" s="288"/>
      <c r="R111" s="288"/>
      <c r="S111" s="288"/>
      <c r="T111" s="288"/>
      <c r="U111" s="288"/>
      <c r="V111" s="288"/>
      <c r="W111" s="288"/>
      <c r="X111" s="288"/>
      <c r="Y111" s="288"/>
      <c r="Z111" s="288"/>
    </row>
    <row r="112" spans="1:26" ht="12.75" customHeight="1">
      <c r="A112" s="288"/>
      <c r="B112" s="288"/>
      <c r="C112" s="288"/>
      <c r="D112" s="288"/>
      <c r="E112" s="288"/>
      <c r="F112" s="288"/>
      <c r="G112" s="288"/>
      <c r="H112" s="288"/>
      <c r="I112" s="288"/>
      <c r="J112" s="288"/>
      <c r="K112" s="288"/>
      <c r="L112" s="288"/>
      <c r="M112" s="288"/>
      <c r="N112" s="288"/>
      <c r="O112" s="288"/>
      <c r="P112" s="288"/>
      <c r="Q112" s="288"/>
      <c r="R112" s="288"/>
      <c r="S112" s="288"/>
      <c r="T112" s="288"/>
      <c r="U112" s="288"/>
      <c r="V112" s="288"/>
      <c r="W112" s="288"/>
      <c r="X112" s="288"/>
      <c r="Y112" s="288"/>
      <c r="Z112" s="288"/>
    </row>
    <row r="113" spans="1:26" ht="12.75" customHeight="1">
      <c r="A113" s="288"/>
      <c r="B113" s="288"/>
      <c r="C113" s="288"/>
      <c r="D113" s="288"/>
      <c r="E113" s="288"/>
      <c r="F113" s="288"/>
      <c r="G113" s="288"/>
      <c r="H113" s="288"/>
      <c r="I113" s="288"/>
      <c r="J113" s="288"/>
      <c r="K113" s="288"/>
      <c r="L113" s="288"/>
      <c r="M113" s="288"/>
      <c r="N113" s="288"/>
      <c r="O113" s="288"/>
      <c r="P113" s="288"/>
      <c r="Q113" s="288"/>
      <c r="R113" s="288"/>
      <c r="S113" s="288"/>
      <c r="T113" s="288"/>
      <c r="U113" s="288"/>
      <c r="V113" s="288"/>
      <c r="W113" s="288"/>
      <c r="X113" s="288"/>
      <c r="Y113" s="288"/>
      <c r="Z113" s="288"/>
    </row>
    <row r="114" spans="1:26" ht="12.75" customHeight="1">
      <c r="A114" s="288"/>
      <c r="B114" s="288"/>
      <c r="C114" s="288"/>
      <c r="D114" s="288"/>
      <c r="E114" s="288"/>
      <c r="F114" s="288"/>
      <c r="G114" s="288"/>
      <c r="H114" s="288"/>
      <c r="I114" s="288"/>
      <c r="J114" s="288"/>
      <c r="K114" s="288"/>
      <c r="L114" s="288"/>
      <c r="M114" s="288"/>
      <c r="N114" s="288"/>
      <c r="O114" s="288"/>
      <c r="P114" s="288"/>
      <c r="Q114" s="288"/>
      <c r="R114" s="288"/>
      <c r="S114" s="288"/>
      <c r="T114" s="288"/>
      <c r="U114" s="288"/>
      <c r="V114" s="288"/>
      <c r="W114" s="288"/>
      <c r="X114" s="288"/>
      <c r="Y114" s="288"/>
      <c r="Z114" s="288"/>
    </row>
    <row r="115" spans="1:26" ht="12.75" customHeight="1">
      <c r="A115" s="288"/>
      <c r="B115" s="288"/>
      <c r="C115" s="288"/>
      <c r="D115" s="288"/>
      <c r="E115" s="288"/>
      <c r="F115" s="288"/>
      <c r="G115" s="288"/>
      <c r="H115" s="288"/>
      <c r="I115" s="288"/>
      <c r="J115" s="288"/>
      <c r="K115" s="288"/>
      <c r="L115" s="288"/>
      <c r="M115" s="288"/>
      <c r="N115" s="288"/>
      <c r="O115" s="288"/>
      <c r="P115" s="288"/>
      <c r="Q115" s="288"/>
      <c r="R115" s="288"/>
      <c r="S115" s="288"/>
      <c r="T115" s="288"/>
      <c r="U115" s="288"/>
      <c r="V115" s="288"/>
      <c r="W115" s="288"/>
      <c r="X115" s="288"/>
      <c r="Y115" s="288"/>
      <c r="Z115" s="288"/>
    </row>
    <row r="116" spans="1:26" ht="12.75" customHeight="1">
      <c r="A116" s="288"/>
      <c r="B116" s="288"/>
      <c r="C116" s="288"/>
      <c r="D116" s="288"/>
      <c r="E116" s="288"/>
      <c r="F116" s="288"/>
      <c r="G116" s="288"/>
      <c r="H116" s="288"/>
      <c r="I116" s="288"/>
      <c r="J116" s="288"/>
      <c r="K116" s="288"/>
      <c r="L116" s="288"/>
      <c r="M116" s="288"/>
      <c r="N116" s="288"/>
      <c r="O116" s="288"/>
      <c r="P116" s="288"/>
      <c r="Q116" s="288"/>
      <c r="R116" s="288"/>
      <c r="S116" s="288"/>
      <c r="T116" s="288"/>
      <c r="U116" s="288"/>
      <c r="V116" s="288"/>
      <c r="W116" s="288"/>
      <c r="X116" s="288"/>
      <c r="Y116" s="288"/>
      <c r="Z116" s="288"/>
    </row>
    <row r="117" spans="1:26" ht="12.75" customHeight="1">
      <c r="A117" s="288"/>
      <c r="B117" s="288"/>
      <c r="C117" s="288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  <c r="O117" s="288"/>
      <c r="P117" s="288"/>
      <c r="Q117" s="288"/>
      <c r="R117" s="288"/>
      <c r="S117" s="288"/>
      <c r="T117" s="288"/>
      <c r="U117" s="288"/>
      <c r="V117" s="288"/>
      <c r="W117" s="288"/>
      <c r="X117" s="288"/>
      <c r="Y117" s="288"/>
      <c r="Z117" s="288"/>
    </row>
    <row r="118" spans="1:26" ht="12.75" customHeight="1">
      <c r="A118" s="288"/>
      <c r="B118" s="288"/>
      <c r="C118" s="288"/>
      <c r="D118" s="288"/>
      <c r="E118" s="288"/>
      <c r="F118" s="288"/>
      <c r="G118" s="288"/>
      <c r="H118" s="288"/>
      <c r="I118" s="288"/>
      <c r="J118" s="288"/>
      <c r="K118" s="288"/>
      <c r="L118" s="288"/>
      <c r="M118" s="288"/>
      <c r="N118" s="288"/>
      <c r="O118" s="288"/>
      <c r="P118" s="288"/>
      <c r="Q118" s="288"/>
      <c r="R118" s="288"/>
      <c r="S118" s="288"/>
      <c r="T118" s="288"/>
      <c r="U118" s="288"/>
      <c r="V118" s="288"/>
      <c r="W118" s="288"/>
      <c r="X118" s="288"/>
      <c r="Y118" s="288"/>
      <c r="Z118" s="288"/>
    </row>
    <row r="119" spans="1:26" ht="12.75" customHeight="1">
      <c r="A119" s="288"/>
      <c r="B119" s="288"/>
      <c r="C119" s="288"/>
      <c r="D119" s="288"/>
      <c r="E119" s="288"/>
      <c r="F119" s="288"/>
      <c r="G119" s="288"/>
      <c r="H119" s="288"/>
      <c r="I119" s="288"/>
      <c r="J119" s="288"/>
      <c r="K119" s="288"/>
      <c r="L119" s="288"/>
      <c r="M119" s="288"/>
      <c r="N119" s="288"/>
      <c r="O119" s="288"/>
      <c r="P119" s="288"/>
      <c r="Q119" s="288"/>
      <c r="R119" s="288"/>
      <c r="S119" s="288"/>
      <c r="T119" s="288"/>
      <c r="U119" s="288"/>
      <c r="V119" s="288"/>
      <c r="W119" s="288"/>
      <c r="X119" s="288"/>
      <c r="Y119" s="288"/>
      <c r="Z119" s="288"/>
    </row>
    <row r="120" spans="1:26" ht="12.75" customHeight="1">
      <c r="A120" s="288"/>
      <c r="B120" s="288"/>
      <c r="C120" s="288"/>
      <c r="D120" s="288"/>
      <c r="E120" s="288"/>
      <c r="F120" s="288"/>
      <c r="G120" s="288"/>
      <c r="H120" s="288"/>
      <c r="I120" s="288"/>
      <c r="J120" s="288"/>
      <c r="K120" s="288"/>
      <c r="L120" s="288"/>
      <c r="M120" s="288"/>
      <c r="N120" s="288"/>
      <c r="O120" s="288"/>
      <c r="P120" s="288"/>
      <c r="Q120" s="288"/>
      <c r="R120" s="288"/>
      <c r="S120" s="288"/>
      <c r="T120" s="288"/>
      <c r="U120" s="288"/>
      <c r="V120" s="288"/>
      <c r="W120" s="288"/>
      <c r="X120" s="288"/>
      <c r="Y120" s="288"/>
      <c r="Z120" s="288"/>
    </row>
    <row r="121" spans="1:26" ht="12.75" customHeight="1">
      <c r="A121" s="288"/>
      <c r="B121" s="288"/>
      <c r="C121" s="288"/>
      <c r="D121" s="288"/>
      <c r="E121" s="288"/>
      <c r="F121" s="288"/>
      <c r="G121" s="288"/>
      <c r="H121" s="288"/>
      <c r="I121" s="288"/>
      <c r="J121" s="288"/>
      <c r="K121" s="288"/>
      <c r="L121" s="288"/>
      <c r="M121" s="288"/>
      <c r="N121" s="288"/>
      <c r="O121" s="288"/>
      <c r="P121" s="288"/>
      <c r="Q121" s="288"/>
      <c r="R121" s="288"/>
      <c r="S121" s="288"/>
      <c r="T121" s="288"/>
      <c r="U121" s="288"/>
      <c r="V121" s="288"/>
      <c r="W121" s="288"/>
      <c r="X121" s="288"/>
      <c r="Y121" s="288"/>
      <c r="Z121" s="288"/>
    </row>
    <row r="122" spans="1:26" ht="12.75" customHeight="1">
      <c r="A122" s="288"/>
      <c r="B122" s="288"/>
      <c r="C122" s="288"/>
      <c r="D122" s="288"/>
      <c r="E122" s="288"/>
      <c r="F122" s="288"/>
      <c r="G122" s="288"/>
      <c r="H122" s="288"/>
      <c r="I122" s="288"/>
      <c r="J122" s="288"/>
      <c r="K122" s="288"/>
      <c r="L122" s="288"/>
      <c r="M122" s="288"/>
      <c r="N122" s="288"/>
      <c r="O122" s="288"/>
      <c r="P122" s="288"/>
      <c r="Q122" s="288"/>
      <c r="R122" s="288"/>
      <c r="S122" s="288"/>
      <c r="T122" s="288"/>
      <c r="U122" s="288"/>
      <c r="V122" s="288"/>
      <c r="W122" s="288"/>
      <c r="X122" s="288"/>
      <c r="Y122" s="288"/>
      <c r="Z122" s="288"/>
    </row>
    <row r="123" spans="1:26" ht="12.75" customHeight="1">
      <c r="A123" s="288"/>
      <c r="B123" s="288"/>
      <c r="C123" s="288"/>
      <c r="D123" s="288"/>
      <c r="E123" s="288"/>
      <c r="F123" s="288"/>
      <c r="G123" s="288"/>
      <c r="H123" s="288"/>
      <c r="I123" s="288"/>
      <c r="J123" s="288"/>
      <c r="K123" s="288"/>
      <c r="L123" s="288"/>
      <c r="M123" s="288"/>
      <c r="N123" s="288"/>
      <c r="O123" s="288"/>
      <c r="P123" s="288"/>
      <c r="Q123" s="288"/>
      <c r="R123" s="288"/>
      <c r="S123" s="288"/>
      <c r="T123" s="288"/>
      <c r="U123" s="288"/>
      <c r="V123" s="288"/>
      <c r="W123" s="288"/>
      <c r="X123" s="288"/>
      <c r="Y123" s="288"/>
      <c r="Z123" s="288"/>
    </row>
    <row r="124" spans="1:26" ht="12.75" customHeight="1">
      <c r="A124" s="288"/>
      <c r="B124" s="288"/>
      <c r="C124" s="288"/>
      <c r="D124" s="288"/>
      <c r="E124" s="288"/>
      <c r="F124" s="288"/>
      <c r="G124" s="288"/>
      <c r="H124" s="288"/>
      <c r="I124" s="288"/>
      <c r="J124" s="288"/>
      <c r="K124" s="288"/>
      <c r="L124" s="288"/>
      <c r="M124" s="288"/>
      <c r="N124" s="288"/>
      <c r="O124" s="288"/>
      <c r="P124" s="288"/>
      <c r="Q124" s="288"/>
      <c r="R124" s="288"/>
      <c r="S124" s="288"/>
      <c r="T124" s="288"/>
      <c r="U124" s="288"/>
      <c r="V124" s="288"/>
      <c r="W124" s="288"/>
      <c r="X124" s="288"/>
      <c r="Y124" s="288"/>
      <c r="Z124" s="288"/>
    </row>
    <row r="125" spans="1:26" ht="12.75" customHeight="1">
      <c r="A125" s="288"/>
      <c r="B125" s="288"/>
      <c r="C125" s="288"/>
      <c r="D125" s="288"/>
      <c r="E125" s="288"/>
      <c r="F125" s="288"/>
      <c r="G125" s="288"/>
      <c r="H125" s="288"/>
      <c r="I125" s="288"/>
      <c r="J125" s="288"/>
      <c r="K125" s="288"/>
      <c r="L125" s="288"/>
      <c r="M125" s="288"/>
      <c r="N125" s="288"/>
      <c r="O125" s="288"/>
      <c r="P125" s="288"/>
      <c r="Q125" s="288"/>
      <c r="R125" s="288"/>
      <c r="S125" s="288"/>
      <c r="T125" s="288"/>
      <c r="U125" s="288"/>
      <c r="V125" s="288"/>
      <c r="W125" s="288"/>
      <c r="X125" s="288"/>
      <c r="Y125" s="288"/>
      <c r="Z125" s="288"/>
    </row>
    <row r="126" spans="1:26" ht="12.75" customHeight="1">
      <c r="A126" s="288"/>
      <c r="B126" s="288"/>
      <c r="C126" s="288"/>
      <c r="D126" s="288"/>
      <c r="E126" s="288"/>
      <c r="F126" s="288"/>
      <c r="G126" s="288"/>
      <c r="H126" s="288"/>
      <c r="I126" s="288"/>
      <c r="J126" s="288"/>
      <c r="K126" s="288"/>
      <c r="L126" s="288"/>
      <c r="M126" s="288"/>
      <c r="N126" s="288"/>
      <c r="O126" s="288"/>
      <c r="P126" s="288"/>
      <c r="Q126" s="288"/>
      <c r="R126" s="288"/>
      <c r="S126" s="288"/>
      <c r="T126" s="288"/>
      <c r="U126" s="288"/>
      <c r="V126" s="288"/>
      <c r="W126" s="288"/>
      <c r="X126" s="288"/>
      <c r="Y126" s="288"/>
      <c r="Z126" s="288"/>
    </row>
    <row r="127" spans="1:26" ht="12.75" customHeight="1">
      <c r="A127" s="288"/>
      <c r="B127" s="288"/>
      <c r="C127" s="288"/>
      <c r="D127" s="288"/>
      <c r="E127" s="288"/>
      <c r="F127" s="288"/>
      <c r="G127" s="288"/>
      <c r="H127" s="288"/>
      <c r="I127" s="288"/>
      <c r="J127" s="288"/>
      <c r="K127" s="288"/>
      <c r="L127" s="288"/>
      <c r="M127" s="288"/>
      <c r="N127" s="288"/>
      <c r="O127" s="288"/>
      <c r="P127" s="288"/>
      <c r="Q127" s="288"/>
      <c r="R127" s="288"/>
      <c r="S127" s="288"/>
      <c r="T127" s="288"/>
      <c r="U127" s="288"/>
      <c r="V127" s="288"/>
      <c r="W127" s="288"/>
      <c r="X127" s="288"/>
      <c r="Y127" s="288"/>
      <c r="Z127" s="288"/>
    </row>
    <row r="128" spans="1:26" ht="12.75" customHeight="1">
      <c r="A128" s="288"/>
      <c r="B128" s="288"/>
      <c r="C128" s="288"/>
      <c r="D128" s="288"/>
      <c r="E128" s="288"/>
      <c r="F128" s="288"/>
      <c r="G128" s="288"/>
      <c r="H128" s="288"/>
      <c r="I128" s="288"/>
      <c r="J128" s="288"/>
      <c r="K128" s="288"/>
      <c r="L128" s="288"/>
      <c r="M128" s="288"/>
      <c r="N128" s="288"/>
      <c r="O128" s="288"/>
      <c r="P128" s="288"/>
      <c r="Q128" s="288"/>
      <c r="R128" s="288"/>
      <c r="S128" s="288"/>
      <c r="T128" s="288"/>
      <c r="U128" s="288"/>
      <c r="V128" s="288"/>
      <c r="W128" s="288"/>
      <c r="X128" s="288"/>
      <c r="Y128" s="288"/>
      <c r="Z128" s="288"/>
    </row>
    <row r="129" spans="1:26" ht="12.75" customHeight="1">
      <c r="A129" s="288"/>
      <c r="B129" s="288"/>
      <c r="C129" s="288"/>
      <c r="D129" s="288"/>
      <c r="E129" s="288"/>
      <c r="F129" s="288"/>
      <c r="G129" s="288"/>
      <c r="H129" s="288"/>
      <c r="I129" s="288"/>
      <c r="J129" s="288"/>
      <c r="K129" s="288"/>
      <c r="L129" s="288"/>
      <c r="M129" s="288"/>
      <c r="N129" s="288"/>
      <c r="O129" s="288"/>
      <c r="P129" s="288"/>
      <c r="Q129" s="288"/>
      <c r="R129" s="288"/>
      <c r="S129" s="288"/>
      <c r="T129" s="288"/>
      <c r="U129" s="288"/>
      <c r="V129" s="288"/>
      <c r="W129" s="288"/>
      <c r="X129" s="288"/>
      <c r="Y129" s="288"/>
      <c r="Z129" s="288"/>
    </row>
    <row r="130" spans="1:26" ht="12.75" customHeight="1">
      <c r="A130" s="288"/>
      <c r="B130" s="288"/>
      <c r="C130" s="288"/>
      <c r="D130" s="288"/>
      <c r="E130" s="288"/>
      <c r="F130" s="288"/>
      <c r="G130" s="288"/>
      <c r="H130" s="288"/>
      <c r="I130" s="288"/>
      <c r="J130" s="288"/>
      <c r="K130" s="288"/>
      <c r="L130" s="288"/>
      <c r="M130" s="288"/>
      <c r="N130" s="288"/>
      <c r="O130" s="288"/>
      <c r="P130" s="288"/>
      <c r="Q130" s="288"/>
      <c r="R130" s="288"/>
      <c r="S130" s="288"/>
      <c r="T130" s="288"/>
      <c r="U130" s="288"/>
      <c r="V130" s="288"/>
      <c r="W130" s="288"/>
      <c r="X130" s="288"/>
      <c r="Y130" s="288"/>
      <c r="Z130" s="288"/>
    </row>
    <row r="131" spans="1:26" ht="12.75" customHeight="1">
      <c r="A131" s="288"/>
      <c r="B131" s="288"/>
      <c r="C131" s="288"/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8"/>
      <c r="O131" s="288"/>
      <c r="P131" s="288"/>
      <c r="Q131" s="288"/>
      <c r="R131" s="288"/>
      <c r="S131" s="288"/>
      <c r="T131" s="288"/>
      <c r="U131" s="288"/>
      <c r="V131" s="288"/>
      <c r="W131" s="288"/>
      <c r="X131" s="288"/>
      <c r="Y131" s="288"/>
      <c r="Z131" s="288"/>
    </row>
    <row r="132" spans="1:26" ht="12.75" customHeight="1">
      <c r="A132" s="288"/>
      <c r="B132" s="288"/>
      <c r="C132" s="288"/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8"/>
      <c r="O132" s="288"/>
      <c r="P132" s="288"/>
      <c r="Q132" s="288"/>
      <c r="R132" s="288"/>
      <c r="S132" s="288"/>
      <c r="T132" s="288"/>
      <c r="U132" s="288"/>
      <c r="V132" s="288"/>
      <c r="W132" s="288"/>
      <c r="X132" s="288"/>
      <c r="Y132" s="288"/>
      <c r="Z132" s="288"/>
    </row>
    <row r="133" spans="1:26" ht="12.75" customHeight="1">
      <c r="A133" s="288"/>
      <c r="B133" s="288"/>
      <c r="C133" s="288"/>
      <c r="D133" s="288"/>
      <c r="E133" s="288"/>
      <c r="F133" s="288"/>
      <c r="G133" s="288"/>
      <c r="H133" s="288"/>
      <c r="I133" s="288"/>
      <c r="J133" s="288"/>
      <c r="K133" s="288"/>
      <c r="L133" s="288"/>
      <c r="M133" s="288"/>
      <c r="N133" s="288"/>
      <c r="O133" s="288"/>
      <c r="P133" s="288"/>
      <c r="Q133" s="288"/>
      <c r="R133" s="288"/>
      <c r="S133" s="288"/>
      <c r="T133" s="288"/>
      <c r="U133" s="288"/>
      <c r="V133" s="288"/>
      <c r="W133" s="288"/>
      <c r="X133" s="288"/>
      <c r="Y133" s="288"/>
      <c r="Z133" s="288"/>
    </row>
    <row r="134" spans="1:26" ht="12.75" customHeight="1">
      <c r="A134" s="288"/>
      <c r="B134" s="288"/>
      <c r="C134" s="288"/>
      <c r="D134" s="288"/>
      <c r="E134" s="288"/>
      <c r="F134" s="288"/>
      <c r="G134" s="288"/>
      <c r="H134" s="288"/>
      <c r="I134" s="288"/>
      <c r="J134" s="288"/>
      <c r="K134" s="288"/>
      <c r="L134" s="288"/>
      <c r="M134" s="288"/>
      <c r="N134" s="288"/>
      <c r="O134" s="288"/>
      <c r="P134" s="288"/>
      <c r="Q134" s="288"/>
      <c r="R134" s="288"/>
      <c r="S134" s="288"/>
      <c r="T134" s="288"/>
      <c r="U134" s="288"/>
      <c r="V134" s="288"/>
      <c r="W134" s="288"/>
      <c r="X134" s="288"/>
      <c r="Y134" s="288"/>
      <c r="Z134" s="288"/>
    </row>
    <row r="135" spans="1:26" ht="12.75" customHeight="1">
      <c r="A135" s="288"/>
      <c r="B135" s="288"/>
      <c r="C135" s="288"/>
      <c r="D135" s="288"/>
      <c r="E135" s="288"/>
      <c r="F135" s="288"/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</row>
    <row r="136" spans="1:26" ht="12.75" customHeight="1">
      <c r="A136" s="288"/>
      <c r="B136" s="288"/>
      <c r="C136" s="288"/>
      <c r="D136" s="288"/>
      <c r="E136" s="288"/>
      <c r="F136" s="288"/>
      <c r="G136" s="288"/>
      <c r="H136" s="288"/>
      <c r="I136" s="288"/>
      <c r="J136" s="288"/>
      <c r="K136" s="288"/>
      <c r="L136" s="288"/>
      <c r="M136" s="288"/>
      <c r="N136" s="288"/>
      <c r="O136" s="288"/>
      <c r="P136" s="288"/>
      <c r="Q136" s="288"/>
      <c r="R136" s="288"/>
      <c r="S136" s="288"/>
      <c r="T136" s="288"/>
      <c r="U136" s="288"/>
      <c r="V136" s="288"/>
      <c r="W136" s="288"/>
      <c r="X136" s="288"/>
      <c r="Y136" s="288"/>
      <c r="Z136" s="288"/>
    </row>
    <row r="137" spans="1:26" ht="12.75" customHeight="1">
      <c r="A137" s="288"/>
      <c r="B137" s="288"/>
      <c r="C137" s="288"/>
      <c r="D137" s="288"/>
      <c r="E137" s="288"/>
      <c r="F137" s="288"/>
      <c r="G137" s="288"/>
      <c r="H137" s="288"/>
      <c r="I137" s="288"/>
      <c r="J137" s="288"/>
      <c r="K137" s="288"/>
      <c r="L137" s="288"/>
      <c r="M137" s="288"/>
      <c r="N137" s="288"/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</row>
    <row r="138" spans="1:26" ht="12.75" customHeight="1">
      <c r="A138" s="288"/>
      <c r="B138" s="288"/>
      <c r="C138" s="288"/>
      <c r="D138" s="288"/>
      <c r="E138" s="288"/>
      <c r="F138" s="288"/>
      <c r="G138" s="288"/>
      <c r="H138" s="288"/>
      <c r="I138" s="288"/>
      <c r="J138" s="288"/>
      <c r="K138" s="288"/>
      <c r="L138" s="288"/>
      <c r="M138" s="288"/>
      <c r="N138" s="288"/>
      <c r="O138" s="288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8"/>
    </row>
    <row r="139" spans="1:26" ht="12.75" customHeight="1">
      <c r="A139" s="288"/>
      <c r="B139" s="288"/>
      <c r="C139" s="288"/>
      <c r="D139" s="288"/>
      <c r="E139" s="288"/>
      <c r="F139" s="288"/>
      <c r="G139" s="288"/>
      <c r="H139" s="288"/>
      <c r="I139" s="288"/>
      <c r="J139" s="288"/>
      <c r="K139" s="288"/>
      <c r="L139" s="288"/>
      <c r="M139" s="288"/>
      <c r="N139" s="288"/>
      <c r="O139" s="288"/>
      <c r="P139" s="288"/>
      <c r="Q139" s="288"/>
      <c r="R139" s="288"/>
      <c r="S139" s="288"/>
      <c r="T139" s="288"/>
      <c r="U139" s="288"/>
      <c r="V139" s="288"/>
      <c r="W139" s="288"/>
      <c r="X139" s="288"/>
      <c r="Y139" s="288"/>
      <c r="Z139" s="288"/>
    </row>
    <row r="140" spans="1:26" ht="12.75" customHeight="1">
      <c r="A140" s="288"/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</row>
    <row r="141" spans="1:26" ht="12.75" customHeight="1">
      <c r="A141" s="288"/>
      <c r="B141" s="288"/>
      <c r="C141" s="288"/>
      <c r="D141" s="288"/>
      <c r="E141" s="288"/>
      <c r="F141" s="288"/>
      <c r="G141" s="288"/>
      <c r="H141" s="288"/>
      <c r="I141" s="288"/>
      <c r="J141" s="288"/>
      <c r="K141" s="288"/>
      <c r="L141" s="288"/>
      <c r="M141" s="288"/>
      <c r="N141" s="288"/>
      <c r="O141" s="288"/>
      <c r="P141" s="288"/>
      <c r="Q141" s="288"/>
      <c r="R141" s="288"/>
      <c r="S141" s="288"/>
      <c r="T141" s="288"/>
      <c r="U141" s="288"/>
      <c r="V141" s="288"/>
      <c r="W141" s="288"/>
      <c r="X141" s="288"/>
      <c r="Y141" s="288"/>
      <c r="Z141" s="288"/>
    </row>
    <row r="142" spans="1:26" ht="12.75" customHeight="1">
      <c r="A142" s="288"/>
      <c r="B142" s="288"/>
      <c r="C142" s="288"/>
      <c r="D142" s="288"/>
      <c r="E142" s="288"/>
      <c r="F142" s="288"/>
      <c r="G142" s="288"/>
      <c r="H142" s="288"/>
      <c r="I142" s="288"/>
      <c r="J142" s="288"/>
      <c r="K142" s="288"/>
      <c r="L142" s="288"/>
      <c r="M142" s="288"/>
      <c r="N142" s="288"/>
      <c r="O142" s="288"/>
      <c r="P142" s="288"/>
      <c r="Q142" s="288"/>
      <c r="R142" s="288"/>
      <c r="S142" s="288"/>
      <c r="T142" s="288"/>
      <c r="U142" s="288"/>
      <c r="V142" s="288"/>
      <c r="W142" s="288"/>
      <c r="X142" s="288"/>
      <c r="Y142" s="288"/>
      <c r="Z142" s="288"/>
    </row>
    <row r="143" spans="1:26" ht="12.75" customHeight="1">
      <c r="A143" s="288"/>
      <c r="B143" s="288"/>
      <c r="C143" s="288"/>
      <c r="D143" s="288"/>
      <c r="E143" s="288"/>
      <c r="F143" s="288"/>
      <c r="G143" s="288"/>
      <c r="H143" s="288"/>
      <c r="I143" s="288"/>
      <c r="J143" s="288"/>
      <c r="K143" s="288"/>
      <c r="L143" s="288"/>
      <c r="M143" s="288"/>
      <c r="N143" s="288"/>
      <c r="O143" s="288"/>
      <c r="P143" s="288"/>
      <c r="Q143" s="288"/>
      <c r="R143" s="288"/>
      <c r="S143" s="288"/>
      <c r="T143" s="288"/>
      <c r="U143" s="288"/>
      <c r="V143" s="288"/>
      <c r="W143" s="288"/>
      <c r="X143" s="288"/>
      <c r="Y143" s="288"/>
      <c r="Z143" s="288"/>
    </row>
    <row r="144" spans="1:26" ht="12.75" customHeight="1">
      <c r="A144" s="288"/>
      <c r="B144" s="288"/>
      <c r="C144" s="288"/>
      <c r="D144" s="288"/>
      <c r="E144" s="288"/>
      <c r="F144" s="288"/>
      <c r="G144" s="288"/>
      <c r="H144" s="288"/>
      <c r="I144" s="288"/>
      <c r="J144" s="288"/>
      <c r="K144" s="288"/>
      <c r="L144" s="288"/>
      <c r="M144" s="288"/>
      <c r="N144" s="288"/>
      <c r="O144" s="288"/>
      <c r="P144" s="288"/>
      <c r="Q144" s="288"/>
      <c r="R144" s="288"/>
      <c r="S144" s="288"/>
      <c r="T144" s="288"/>
      <c r="U144" s="288"/>
      <c r="V144" s="288"/>
      <c r="W144" s="288"/>
      <c r="X144" s="288"/>
      <c r="Y144" s="288"/>
      <c r="Z144" s="288"/>
    </row>
    <row r="145" spans="1:26" ht="12.75" customHeight="1">
      <c r="A145" s="288"/>
      <c r="B145" s="288"/>
      <c r="C145" s="288"/>
      <c r="D145" s="288"/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288"/>
      <c r="Z145" s="288"/>
    </row>
    <row r="146" spans="1:26" ht="12.75" customHeight="1">
      <c r="A146" s="288"/>
      <c r="B146" s="288"/>
      <c r="C146" s="288"/>
      <c r="D146" s="288"/>
      <c r="E146" s="288"/>
      <c r="F146" s="288"/>
      <c r="G146" s="288"/>
      <c r="H146" s="288"/>
      <c r="I146" s="288"/>
      <c r="J146" s="288"/>
      <c r="K146" s="288"/>
      <c r="L146" s="288"/>
      <c r="M146" s="288"/>
      <c r="N146" s="288"/>
      <c r="O146" s="288"/>
      <c r="P146" s="288"/>
      <c r="Q146" s="288"/>
      <c r="R146" s="288"/>
      <c r="S146" s="288"/>
      <c r="T146" s="288"/>
      <c r="U146" s="288"/>
      <c r="V146" s="288"/>
      <c r="W146" s="288"/>
      <c r="X146" s="288"/>
      <c r="Y146" s="288"/>
      <c r="Z146" s="288"/>
    </row>
    <row r="147" spans="1:26" ht="12.75" customHeight="1">
      <c r="A147" s="288"/>
      <c r="B147" s="288"/>
      <c r="C147" s="288"/>
      <c r="D147" s="288"/>
      <c r="E147" s="288"/>
      <c r="F147" s="288"/>
      <c r="G147" s="288"/>
      <c r="H147" s="288"/>
      <c r="I147" s="288"/>
      <c r="J147" s="288"/>
      <c r="K147" s="288"/>
      <c r="L147" s="288"/>
      <c r="M147" s="288"/>
      <c r="N147" s="288"/>
      <c r="O147" s="288"/>
      <c r="P147" s="288"/>
      <c r="Q147" s="288"/>
      <c r="R147" s="288"/>
      <c r="S147" s="288"/>
      <c r="T147" s="288"/>
      <c r="U147" s="288"/>
      <c r="V147" s="288"/>
      <c r="W147" s="288"/>
      <c r="X147" s="288"/>
      <c r="Y147" s="288"/>
      <c r="Z147" s="288"/>
    </row>
    <row r="148" spans="1:26" ht="12.75" customHeight="1">
      <c r="A148" s="288"/>
      <c r="B148" s="288"/>
      <c r="C148" s="288"/>
      <c r="D148" s="288"/>
      <c r="E148" s="288"/>
      <c r="F148" s="288"/>
      <c r="G148" s="288"/>
      <c r="H148" s="288"/>
      <c r="I148" s="288"/>
      <c r="J148" s="288"/>
      <c r="K148" s="288"/>
      <c r="L148" s="288"/>
      <c r="M148" s="288"/>
      <c r="N148" s="288"/>
      <c r="O148" s="288"/>
      <c r="P148" s="288"/>
      <c r="Q148" s="288"/>
      <c r="R148" s="288"/>
      <c r="S148" s="288"/>
      <c r="T148" s="288"/>
      <c r="U148" s="288"/>
      <c r="V148" s="288"/>
      <c r="W148" s="288"/>
      <c r="X148" s="288"/>
      <c r="Y148" s="288"/>
      <c r="Z148" s="288"/>
    </row>
    <row r="149" spans="1:26" ht="12.75" customHeight="1">
      <c r="A149" s="288"/>
      <c r="B149" s="288"/>
      <c r="C149" s="288"/>
      <c r="D149" s="288"/>
      <c r="E149" s="288"/>
      <c r="F149" s="288"/>
      <c r="G149" s="288"/>
      <c r="H149" s="288"/>
      <c r="I149" s="288"/>
      <c r="J149" s="288"/>
      <c r="K149" s="288"/>
      <c r="L149" s="288"/>
      <c r="M149" s="288"/>
      <c r="N149" s="288"/>
      <c r="O149" s="288"/>
      <c r="P149" s="288"/>
      <c r="Q149" s="288"/>
      <c r="R149" s="288"/>
      <c r="S149" s="288"/>
      <c r="T149" s="288"/>
      <c r="U149" s="288"/>
      <c r="V149" s="288"/>
      <c r="W149" s="288"/>
      <c r="X149" s="288"/>
      <c r="Y149" s="288"/>
      <c r="Z149" s="288"/>
    </row>
    <row r="150" spans="1:26" ht="12.75" customHeight="1">
      <c r="A150" s="288"/>
      <c r="B150" s="288"/>
      <c r="C150" s="288"/>
      <c r="D150" s="288"/>
      <c r="E150" s="288"/>
      <c r="F150" s="288"/>
      <c r="G150" s="288"/>
      <c r="H150" s="288"/>
      <c r="I150" s="288"/>
      <c r="J150" s="288"/>
      <c r="K150" s="288"/>
      <c r="L150" s="288"/>
      <c r="M150" s="288"/>
      <c r="N150" s="288"/>
      <c r="O150" s="288"/>
      <c r="P150" s="288"/>
      <c r="Q150" s="288"/>
      <c r="R150" s="288"/>
      <c r="S150" s="288"/>
      <c r="T150" s="288"/>
      <c r="U150" s="288"/>
      <c r="V150" s="288"/>
      <c r="W150" s="288"/>
      <c r="X150" s="288"/>
      <c r="Y150" s="288"/>
      <c r="Z150" s="288"/>
    </row>
    <row r="151" spans="1:26" ht="12.75" customHeight="1">
      <c r="A151" s="288"/>
      <c r="B151" s="288"/>
      <c r="C151" s="288"/>
      <c r="D151" s="288"/>
      <c r="E151" s="288"/>
      <c r="F151" s="288"/>
      <c r="G151" s="288"/>
      <c r="H151" s="288"/>
      <c r="I151" s="288"/>
      <c r="J151" s="288"/>
      <c r="K151" s="288"/>
      <c r="L151" s="288"/>
      <c r="M151" s="288"/>
      <c r="N151" s="288"/>
      <c r="O151" s="288"/>
      <c r="P151" s="288"/>
      <c r="Q151" s="288"/>
      <c r="R151" s="288"/>
      <c r="S151" s="288"/>
      <c r="T151" s="288"/>
      <c r="U151" s="288"/>
      <c r="V151" s="288"/>
      <c r="W151" s="288"/>
      <c r="X151" s="288"/>
      <c r="Y151" s="288"/>
      <c r="Z151" s="288"/>
    </row>
    <row r="152" spans="1:26" ht="12.75" customHeight="1">
      <c r="A152" s="288"/>
      <c r="B152" s="288"/>
      <c r="C152" s="288"/>
      <c r="D152" s="288"/>
      <c r="E152" s="288"/>
      <c r="F152" s="288"/>
      <c r="G152" s="288"/>
      <c r="H152" s="288"/>
      <c r="I152" s="288"/>
      <c r="J152" s="288"/>
      <c r="K152" s="288"/>
      <c r="L152" s="288"/>
      <c r="M152" s="288"/>
      <c r="N152" s="288"/>
      <c r="O152" s="288"/>
      <c r="P152" s="288"/>
      <c r="Q152" s="288"/>
      <c r="R152" s="288"/>
      <c r="S152" s="288"/>
      <c r="T152" s="288"/>
      <c r="U152" s="288"/>
      <c r="V152" s="288"/>
      <c r="W152" s="288"/>
      <c r="X152" s="288"/>
      <c r="Y152" s="288"/>
      <c r="Z152" s="288"/>
    </row>
    <row r="153" spans="1:26" ht="12.75" customHeight="1">
      <c r="A153" s="288"/>
      <c r="B153" s="288"/>
      <c r="C153" s="288"/>
      <c r="D153" s="288"/>
      <c r="E153" s="288"/>
      <c r="F153" s="288"/>
      <c r="G153" s="288"/>
      <c r="H153" s="288"/>
      <c r="I153" s="288"/>
      <c r="J153" s="288"/>
      <c r="K153" s="288"/>
      <c r="L153" s="288"/>
      <c r="M153" s="288"/>
      <c r="N153" s="288"/>
      <c r="O153" s="288"/>
      <c r="P153" s="288"/>
      <c r="Q153" s="288"/>
      <c r="R153" s="288"/>
      <c r="S153" s="288"/>
      <c r="T153" s="288"/>
      <c r="U153" s="288"/>
      <c r="V153" s="288"/>
      <c r="W153" s="288"/>
      <c r="X153" s="288"/>
      <c r="Y153" s="288"/>
      <c r="Z153" s="288"/>
    </row>
    <row r="154" spans="1:26" ht="12.75" customHeight="1">
      <c r="A154" s="288"/>
      <c r="B154" s="288"/>
      <c r="C154" s="288"/>
      <c r="D154" s="288"/>
      <c r="E154" s="288"/>
      <c r="F154" s="288"/>
      <c r="G154" s="288"/>
      <c r="H154" s="288"/>
      <c r="I154" s="288"/>
      <c r="J154" s="288"/>
      <c r="K154" s="288"/>
      <c r="L154" s="288"/>
      <c r="M154" s="288"/>
      <c r="N154" s="288"/>
      <c r="O154" s="288"/>
      <c r="P154" s="288"/>
      <c r="Q154" s="288"/>
      <c r="R154" s="288"/>
      <c r="S154" s="288"/>
      <c r="T154" s="288"/>
      <c r="U154" s="288"/>
      <c r="V154" s="288"/>
      <c r="W154" s="288"/>
      <c r="X154" s="288"/>
      <c r="Y154" s="288"/>
      <c r="Z154" s="288"/>
    </row>
    <row r="155" spans="1:26" ht="12.75" customHeight="1">
      <c r="A155" s="288"/>
      <c r="B155" s="288"/>
      <c r="C155" s="288"/>
      <c r="D155" s="288"/>
      <c r="E155" s="288"/>
      <c r="F155" s="288"/>
      <c r="G155" s="288"/>
      <c r="H155" s="288"/>
      <c r="I155" s="288"/>
      <c r="J155" s="288"/>
      <c r="K155" s="288"/>
      <c r="L155" s="288"/>
      <c r="M155" s="288"/>
      <c r="N155" s="288"/>
      <c r="O155" s="288"/>
      <c r="P155" s="288"/>
      <c r="Q155" s="288"/>
      <c r="R155" s="288"/>
      <c r="S155" s="288"/>
      <c r="T155" s="288"/>
      <c r="U155" s="288"/>
      <c r="V155" s="288"/>
      <c r="W155" s="288"/>
      <c r="X155" s="288"/>
      <c r="Y155" s="288"/>
      <c r="Z155" s="288"/>
    </row>
    <row r="156" spans="1:26" ht="12.75" customHeight="1">
      <c r="A156" s="288"/>
      <c r="B156" s="288"/>
      <c r="C156" s="288"/>
      <c r="D156" s="288"/>
      <c r="E156" s="288"/>
      <c r="F156" s="288"/>
      <c r="G156" s="288"/>
      <c r="H156" s="288"/>
      <c r="I156" s="288"/>
      <c r="J156" s="288"/>
      <c r="K156" s="288"/>
      <c r="L156" s="288"/>
      <c r="M156" s="288"/>
      <c r="N156" s="288"/>
      <c r="O156" s="288"/>
      <c r="P156" s="288"/>
      <c r="Q156" s="288"/>
      <c r="R156" s="288"/>
      <c r="S156" s="288"/>
      <c r="T156" s="288"/>
      <c r="U156" s="288"/>
      <c r="V156" s="288"/>
      <c r="W156" s="288"/>
      <c r="X156" s="288"/>
      <c r="Y156" s="288"/>
      <c r="Z156" s="288"/>
    </row>
    <row r="157" spans="1:26" ht="12.75" customHeight="1">
      <c r="A157" s="288"/>
      <c r="B157" s="288"/>
      <c r="C157" s="288"/>
      <c r="D157" s="288"/>
      <c r="E157" s="288"/>
      <c r="F157" s="288"/>
      <c r="G157" s="288"/>
      <c r="H157" s="288"/>
      <c r="I157" s="288"/>
      <c r="J157" s="288"/>
      <c r="K157" s="288"/>
      <c r="L157" s="288"/>
      <c r="M157" s="288"/>
      <c r="N157" s="288"/>
      <c r="O157" s="288"/>
      <c r="P157" s="288"/>
      <c r="Q157" s="288"/>
      <c r="R157" s="288"/>
      <c r="S157" s="288"/>
      <c r="T157" s="288"/>
      <c r="U157" s="288"/>
      <c r="V157" s="288"/>
      <c r="W157" s="288"/>
      <c r="X157" s="288"/>
      <c r="Y157" s="288"/>
      <c r="Z157" s="288"/>
    </row>
    <row r="158" spans="1:26" ht="12.75" customHeight="1">
      <c r="A158" s="288"/>
      <c r="B158" s="288"/>
      <c r="C158" s="288"/>
      <c r="D158" s="288"/>
      <c r="E158" s="288"/>
      <c r="F158" s="288"/>
      <c r="G158" s="288"/>
      <c r="H158" s="288"/>
      <c r="I158" s="288"/>
      <c r="J158" s="288"/>
      <c r="K158" s="288"/>
      <c r="L158" s="288"/>
      <c r="M158" s="288"/>
      <c r="N158" s="288"/>
      <c r="O158" s="288"/>
      <c r="P158" s="288"/>
      <c r="Q158" s="288"/>
      <c r="R158" s="288"/>
      <c r="S158" s="288"/>
      <c r="T158" s="288"/>
      <c r="U158" s="288"/>
      <c r="V158" s="288"/>
      <c r="W158" s="288"/>
      <c r="X158" s="288"/>
      <c r="Y158" s="288"/>
      <c r="Z158" s="288"/>
    </row>
    <row r="159" spans="1:26" ht="12.75" customHeight="1">
      <c r="A159" s="288"/>
      <c r="B159" s="288"/>
      <c r="C159" s="288"/>
      <c r="D159" s="288"/>
      <c r="E159" s="288"/>
      <c r="F159" s="288"/>
      <c r="G159" s="288"/>
      <c r="H159" s="288"/>
      <c r="I159" s="288"/>
      <c r="J159" s="288"/>
      <c r="K159" s="288"/>
      <c r="L159" s="288"/>
      <c r="M159" s="288"/>
      <c r="N159" s="288"/>
      <c r="O159" s="288"/>
      <c r="P159" s="288"/>
      <c r="Q159" s="288"/>
      <c r="R159" s="288"/>
      <c r="S159" s="288"/>
      <c r="T159" s="288"/>
      <c r="U159" s="288"/>
      <c r="V159" s="288"/>
      <c r="W159" s="288"/>
      <c r="X159" s="288"/>
      <c r="Y159" s="288"/>
      <c r="Z159" s="288"/>
    </row>
    <row r="160" spans="1:26" ht="12.75" customHeight="1">
      <c r="A160" s="288"/>
      <c r="B160" s="288"/>
      <c r="C160" s="288"/>
      <c r="D160" s="288"/>
      <c r="E160" s="288"/>
      <c r="F160" s="288"/>
      <c r="G160" s="288"/>
      <c r="H160" s="288"/>
      <c r="I160" s="288"/>
      <c r="J160" s="288"/>
      <c r="K160" s="288"/>
      <c r="L160" s="288"/>
      <c r="M160" s="288"/>
      <c r="N160" s="288"/>
      <c r="O160" s="288"/>
      <c r="P160" s="288"/>
      <c r="Q160" s="288"/>
      <c r="R160" s="288"/>
      <c r="S160" s="288"/>
      <c r="T160" s="288"/>
      <c r="U160" s="288"/>
      <c r="V160" s="288"/>
      <c r="W160" s="288"/>
      <c r="X160" s="288"/>
      <c r="Y160" s="288"/>
      <c r="Z160" s="288"/>
    </row>
    <row r="161" spans="1:26" ht="12.75" customHeight="1">
      <c r="A161" s="288"/>
      <c r="B161" s="288"/>
      <c r="C161" s="288"/>
      <c r="D161" s="288"/>
      <c r="E161" s="288"/>
      <c r="F161" s="288"/>
      <c r="G161" s="288"/>
      <c r="H161" s="288"/>
      <c r="I161" s="288"/>
      <c r="J161" s="288"/>
      <c r="K161" s="288"/>
      <c r="L161" s="288"/>
      <c r="M161" s="288"/>
      <c r="N161" s="288"/>
      <c r="O161" s="288"/>
      <c r="P161" s="288"/>
      <c r="Q161" s="288"/>
      <c r="R161" s="288"/>
      <c r="S161" s="288"/>
      <c r="T161" s="288"/>
      <c r="U161" s="288"/>
      <c r="V161" s="288"/>
      <c r="W161" s="288"/>
      <c r="X161" s="288"/>
      <c r="Y161" s="288"/>
      <c r="Z161" s="288"/>
    </row>
    <row r="162" spans="1:26" ht="12.75" customHeight="1">
      <c r="A162" s="288"/>
      <c r="B162" s="288"/>
      <c r="C162" s="288"/>
      <c r="D162" s="288"/>
      <c r="E162" s="288"/>
      <c r="F162" s="288"/>
      <c r="G162" s="288"/>
      <c r="H162" s="288"/>
      <c r="I162" s="288"/>
      <c r="J162" s="288"/>
      <c r="K162" s="288"/>
      <c r="L162" s="288"/>
      <c r="M162" s="288"/>
      <c r="N162" s="288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</row>
    <row r="163" spans="1:26" ht="12.75" customHeight="1">
      <c r="A163" s="288"/>
      <c r="B163" s="288"/>
      <c r="C163" s="288"/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</row>
    <row r="164" spans="1:26" ht="12.75" customHeight="1">
      <c r="A164" s="288"/>
      <c r="B164" s="288"/>
      <c r="C164" s="288"/>
      <c r="D164" s="288"/>
      <c r="E164" s="288"/>
      <c r="F164" s="288"/>
      <c r="G164" s="288"/>
      <c r="H164" s="288"/>
      <c r="I164" s="288"/>
      <c r="J164" s="288"/>
      <c r="K164" s="288"/>
      <c r="L164" s="288"/>
      <c r="M164" s="288"/>
      <c r="N164" s="288"/>
      <c r="O164" s="288"/>
      <c r="P164" s="288"/>
      <c r="Q164" s="288"/>
      <c r="R164" s="288"/>
      <c r="S164" s="288"/>
      <c r="T164" s="288"/>
      <c r="U164" s="288"/>
      <c r="V164" s="288"/>
      <c r="W164" s="288"/>
      <c r="X164" s="288"/>
      <c r="Y164" s="288"/>
      <c r="Z164" s="288"/>
    </row>
    <row r="165" spans="1:26" ht="12.75" customHeight="1">
      <c r="A165" s="288"/>
      <c r="B165" s="288"/>
      <c r="C165" s="288"/>
      <c r="D165" s="288"/>
      <c r="E165" s="288"/>
      <c r="F165" s="288"/>
      <c r="G165" s="288"/>
      <c r="H165" s="288"/>
      <c r="I165" s="288"/>
      <c r="J165" s="288"/>
      <c r="K165" s="288"/>
      <c r="L165" s="288"/>
      <c r="M165" s="288"/>
      <c r="N165" s="288"/>
      <c r="O165" s="288"/>
      <c r="P165" s="288"/>
      <c r="Q165" s="288"/>
      <c r="R165" s="288"/>
      <c r="S165" s="288"/>
      <c r="T165" s="288"/>
      <c r="U165" s="288"/>
      <c r="V165" s="288"/>
      <c r="W165" s="288"/>
      <c r="X165" s="288"/>
      <c r="Y165" s="288"/>
      <c r="Z165" s="288"/>
    </row>
    <row r="166" spans="1:26" ht="12.75" customHeight="1">
      <c r="A166" s="288"/>
      <c r="B166" s="288"/>
      <c r="C166" s="288"/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</row>
    <row r="167" spans="1:26" ht="12.75" customHeight="1">
      <c r="A167" s="288"/>
      <c r="B167" s="288"/>
      <c r="C167" s="288"/>
      <c r="D167" s="288"/>
      <c r="E167" s="288"/>
      <c r="F167" s="288"/>
      <c r="G167" s="288"/>
      <c r="H167" s="288"/>
      <c r="I167" s="288"/>
      <c r="J167" s="288"/>
      <c r="K167" s="288"/>
      <c r="L167" s="288"/>
      <c r="M167" s="288"/>
      <c r="N167" s="288"/>
      <c r="O167" s="288"/>
      <c r="P167" s="288"/>
      <c r="Q167" s="288"/>
      <c r="R167" s="288"/>
      <c r="S167" s="288"/>
      <c r="T167" s="288"/>
      <c r="U167" s="288"/>
      <c r="V167" s="288"/>
      <c r="W167" s="288"/>
      <c r="X167" s="288"/>
      <c r="Y167" s="288"/>
      <c r="Z167" s="288"/>
    </row>
    <row r="168" spans="1:26" ht="12.75" customHeight="1">
      <c r="A168" s="288"/>
      <c r="B168" s="288"/>
      <c r="C168" s="288"/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88"/>
      <c r="Q168" s="288"/>
      <c r="R168" s="288"/>
      <c r="S168" s="288"/>
      <c r="T168" s="288"/>
      <c r="U168" s="288"/>
      <c r="V168" s="288"/>
      <c r="W168" s="288"/>
      <c r="X168" s="288"/>
      <c r="Y168" s="288"/>
      <c r="Z168" s="288"/>
    </row>
    <row r="169" spans="1:26" ht="12.75" customHeight="1">
      <c r="A169" s="288"/>
      <c r="B169" s="288"/>
      <c r="C169" s="288"/>
      <c r="D169" s="288"/>
      <c r="E169" s="288"/>
      <c r="F169" s="288"/>
      <c r="G169" s="288"/>
      <c r="H169" s="288"/>
      <c r="I169" s="288"/>
      <c r="J169" s="288"/>
      <c r="K169" s="288"/>
      <c r="L169" s="288"/>
      <c r="M169" s="288"/>
      <c r="N169" s="288"/>
      <c r="O169" s="288"/>
      <c r="P169" s="288"/>
      <c r="Q169" s="288"/>
      <c r="R169" s="288"/>
      <c r="S169" s="288"/>
      <c r="T169" s="288"/>
      <c r="U169" s="288"/>
      <c r="V169" s="288"/>
      <c r="W169" s="288"/>
      <c r="X169" s="288"/>
      <c r="Y169" s="288"/>
      <c r="Z169" s="288"/>
    </row>
    <row r="170" spans="1:26" ht="12.75" customHeight="1">
      <c r="A170" s="288"/>
      <c r="B170" s="288"/>
      <c r="C170" s="288"/>
      <c r="D170" s="288"/>
      <c r="E170" s="288"/>
      <c r="F170" s="288"/>
      <c r="G170" s="288"/>
      <c r="H170" s="288"/>
      <c r="I170" s="288"/>
      <c r="J170" s="288"/>
      <c r="K170" s="288"/>
      <c r="L170" s="288"/>
      <c r="M170" s="288"/>
      <c r="N170" s="288"/>
      <c r="O170" s="288"/>
      <c r="P170" s="288"/>
      <c r="Q170" s="288"/>
      <c r="R170" s="288"/>
      <c r="S170" s="288"/>
      <c r="T170" s="288"/>
      <c r="U170" s="288"/>
      <c r="V170" s="288"/>
      <c r="W170" s="288"/>
      <c r="X170" s="288"/>
      <c r="Y170" s="288"/>
      <c r="Z170" s="288"/>
    </row>
    <row r="171" spans="1:26" ht="12.75" customHeight="1">
      <c r="A171" s="288"/>
      <c r="B171" s="288"/>
      <c r="C171" s="288"/>
      <c r="D171" s="288"/>
      <c r="E171" s="288"/>
      <c r="F171" s="288"/>
      <c r="G171" s="288"/>
      <c r="H171" s="288"/>
      <c r="I171" s="288"/>
      <c r="J171" s="288"/>
      <c r="K171" s="288"/>
      <c r="L171" s="288"/>
      <c r="M171" s="288"/>
      <c r="N171" s="288"/>
      <c r="O171" s="288"/>
      <c r="P171" s="288"/>
      <c r="Q171" s="288"/>
      <c r="R171" s="288"/>
      <c r="S171" s="288"/>
      <c r="T171" s="288"/>
      <c r="U171" s="288"/>
      <c r="V171" s="288"/>
      <c r="W171" s="288"/>
      <c r="X171" s="288"/>
      <c r="Y171" s="288"/>
      <c r="Z171" s="288"/>
    </row>
    <row r="172" spans="1:26" ht="12.75" customHeight="1">
      <c r="A172" s="288"/>
      <c r="B172" s="288"/>
      <c r="C172" s="288"/>
      <c r="D172" s="288"/>
      <c r="E172" s="288"/>
      <c r="F172" s="288"/>
      <c r="G172" s="288"/>
      <c r="H172" s="288"/>
      <c r="I172" s="288"/>
      <c r="J172" s="288"/>
      <c r="K172" s="288"/>
      <c r="L172" s="288"/>
      <c r="M172" s="288"/>
      <c r="N172" s="288"/>
      <c r="O172" s="288"/>
      <c r="P172" s="288"/>
      <c r="Q172" s="288"/>
      <c r="R172" s="288"/>
      <c r="S172" s="288"/>
      <c r="T172" s="288"/>
      <c r="U172" s="288"/>
      <c r="V172" s="288"/>
      <c r="W172" s="288"/>
      <c r="X172" s="288"/>
      <c r="Y172" s="288"/>
      <c r="Z172" s="288"/>
    </row>
    <row r="173" spans="1:26" ht="12.75" customHeight="1">
      <c r="A173" s="288"/>
      <c r="B173" s="288"/>
      <c r="C173" s="288"/>
      <c r="D173" s="288"/>
      <c r="E173" s="288"/>
      <c r="F173" s="288"/>
      <c r="G173" s="288"/>
      <c r="H173" s="288"/>
      <c r="I173" s="288"/>
      <c r="J173" s="288"/>
      <c r="K173" s="288"/>
      <c r="L173" s="288"/>
      <c r="M173" s="288"/>
      <c r="N173" s="288"/>
      <c r="O173" s="288"/>
      <c r="P173" s="288"/>
      <c r="Q173" s="288"/>
      <c r="R173" s="288"/>
      <c r="S173" s="288"/>
      <c r="T173" s="288"/>
      <c r="U173" s="288"/>
      <c r="V173" s="288"/>
      <c r="W173" s="288"/>
      <c r="X173" s="288"/>
      <c r="Y173" s="288"/>
      <c r="Z173" s="288"/>
    </row>
    <row r="174" spans="1:26" ht="12.75" customHeight="1">
      <c r="A174" s="288"/>
      <c r="B174" s="288"/>
      <c r="C174" s="288"/>
      <c r="D174" s="288"/>
      <c r="E174" s="288"/>
      <c r="F174" s="288"/>
      <c r="G174" s="288"/>
      <c r="H174" s="288"/>
      <c r="I174" s="288"/>
      <c r="J174" s="288"/>
      <c r="K174" s="288"/>
      <c r="L174" s="288"/>
      <c r="M174" s="288"/>
      <c r="N174" s="28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</row>
    <row r="175" spans="1:26" ht="12.75" customHeight="1">
      <c r="A175" s="288"/>
      <c r="B175" s="288"/>
      <c r="C175" s="288"/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</row>
    <row r="176" spans="1:26" ht="12.75" customHeight="1">
      <c r="A176" s="288"/>
      <c r="B176" s="288"/>
      <c r="C176" s="288"/>
      <c r="D176" s="288"/>
      <c r="E176" s="288"/>
      <c r="F176" s="288"/>
      <c r="G176" s="288"/>
      <c r="H176" s="288"/>
      <c r="I176" s="288"/>
      <c r="J176" s="288"/>
      <c r="K176" s="288"/>
      <c r="L176" s="288"/>
      <c r="M176" s="288"/>
      <c r="N176" s="288"/>
      <c r="O176" s="288"/>
      <c r="P176" s="288"/>
      <c r="Q176" s="288"/>
      <c r="R176" s="288"/>
      <c r="S176" s="288"/>
      <c r="T176" s="288"/>
      <c r="U176" s="288"/>
      <c r="V176" s="288"/>
      <c r="W176" s="288"/>
      <c r="X176" s="288"/>
      <c r="Y176" s="288"/>
      <c r="Z176" s="288"/>
    </row>
    <row r="177" spans="1:26" ht="12.75" customHeight="1">
      <c r="A177" s="288"/>
      <c r="B177" s="288"/>
      <c r="C177" s="288"/>
      <c r="D177" s="288"/>
      <c r="E177" s="288"/>
      <c r="F177" s="288"/>
      <c r="G177" s="288"/>
      <c r="H177" s="288"/>
      <c r="I177" s="288"/>
      <c r="J177" s="288"/>
      <c r="K177" s="288"/>
      <c r="L177" s="288"/>
      <c r="M177" s="288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</row>
    <row r="178" spans="1:26" ht="12.75" customHeight="1">
      <c r="A178" s="288"/>
      <c r="B178" s="288"/>
      <c r="C178" s="288"/>
      <c r="D178" s="288"/>
      <c r="E178" s="288"/>
      <c r="F178" s="288"/>
      <c r="G178" s="288"/>
      <c r="H178" s="288"/>
      <c r="I178" s="288"/>
      <c r="J178" s="288"/>
      <c r="K178" s="288"/>
      <c r="L178" s="288"/>
      <c r="M178" s="288"/>
      <c r="N178" s="288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</row>
    <row r="179" spans="1:26" ht="12.75" customHeight="1">
      <c r="A179" s="288"/>
      <c r="B179" s="288"/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</row>
    <row r="180" spans="1:26" ht="12.75" customHeight="1">
      <c r="A180" s="288"/>
      <c r="B180" s="288"/>
      <c r="C180" s="288"/>
      <c r="D180" s="288"/>
      <c r="E180" s="288"/>
      <c r="F180" s="288"/>
      <c r="G180" s="288"/>
      <c r="H180" s="288"/>
      <c r="I180" s="288"/>
      <c r="J180" s="288"/>
      <c r="K180" s="288"/>
      <c r="L180" s="288"/>
      <c r="M180" s="288"/>
      <c r="N180" s="288"/>
      <c r="O180" s="288"/>
      <c r="P180" s="288"/>
      <c r="Q180" s="288"/>
      <c r="R180" s="288"/>
      <c r="S180" s="288"/>
      <c r="T180" s="288"/>
      <c r="U180" s="288"/>
      <c r="V180" s="288"/>
      <c r="W180" s="288"/>
      <c r="X180" s="288"/>
      <c r="Y180" s="288"/>
      <c r="Z180" s="288"/>
    </row>
    <row r="181" spans="1:26" ht="12.75" customHeight="1">
      <c r="A181" s="288"/>
      <c r="B181" s="288"/>
      <c r="C181" s="288"/>
      <c r="D181" s="288"/>
      <c r="E181" s="288"/>
      <c r="F181" s="288"/>
      <c r="G181" s="288"/>
      <c r="H181" s="288"/>
      <c r="I181" s="288"/>
      <c r="J181" s="288"/>
      <c r="K181" s="288"/>
      <c r="L181" s="288"/>
      <c r="M181" s="288"/>
      <c r="N181" s="288"/>
      <c r="O181" s="288"/>
      <c r="P181" s="288"/>
      <c r="Q181" s="288"/>
      <c r="R181" s="288"/>
      <c r="S181" s="288"/>
      <c r="T181" s="288"/>
      <c r="U181" s="288"/>
      <c r="V181" s="288"/>
      <c r="W181" s="288"/>
      <c r="X181" s="288"/>
      <c r="Y181" s="288"/>
      <c r="Z181" s="288"/>
    </row>
    <row r="182" spans="1:26" ht="12.75" customHeight="1">
      <c r="A182" s="288"/>
      <c r="B182" s="288"/>
      <c r="C182" s="288"/>
      <c r="D182" s="288"/>
      <c r="E182" s="288"/>
      <c r="F182" s="288"/>
      <c r="G182" s="288"/>
      <c r="H182" s="288"/>
      <c r="I182" s="288"/>
      <c r="J182" s="288"/>
      <c r="K182" s="288"/>
      <c r="L182" s="288"/>
      <c r="M182" s="288"/>
      <c r="N182" s="288"/>
      <c r="O182" s="288"/>
      <c r="P182" s="288"/>
      <c r="Q182" s="288"/>
      <c r="R182" s="288"/>
      <c r="S182" s="288"/>
      <c r="T182" s="288"/>
      <c r="U182" s="288"/>
      <c r="V182" s="288"/>
      <c r="W182" s="288"/>
      <c r="X182" s="288"/>
      <c r="Y182" s="288"/>
      <c r="Z182" s="288"/>
    </row>
    <row r="183" spans="1:26" ht="12.75" customHeight="1">
      <c r="A183" s="288"/>
      <c r="B183" s="288"/>
      <c r="C183" s="288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88"/>
      <c r="Q183" s="288"/>
      <c r="R183" s="288"/>
      <c r="S183" s="288"/>
      <c r="T183" s="288"/>
      <c r="U183" s="288"/>
      <c r="V183" s="288"/>
      <c r="W183" s="288"/>
      <c r="X183" s="288"/>
      <c r="Y183" s="288"/>
      <c r="Z183" s="288"/>
    </row>
    <row r="184" spans="1:26" ht="12.75" customHeight="1">
      <c r="A184" s="288"/>
      <c r="B184" s="288"/>
      <c r="C184" s="288"/>
      <c r="D184" s="288"/>
      <c r="E184" s="288"/>
      <c r="F184" s="288"/>
      <c r="G184" s="288"/>
      <c r="H184" s="288"/>
      <c r="I184" s="288"/>
      <c r="J184" s="288"/>
      <c r="K184" s="288"/>
      <c r="L184" s="288"/>
      <c r="M184" s="288"/>
      <c r="N184" s="288"/>
      <c r="O184" s="288"/>
      <c r="P184" s="288"/>
      <c r="Q184" s="288"/>
      <c r="R184" s="288"/>
      <c r="S184" s="288"/>
      <c r="T184" s="288"/>
      <c r="U184" s="288"/>
      <c r="V184" s="288"/>
      <c r="W184" s="288"/>
      <c r="X184" s="288"/>
      <c r="Y184" s="288"/>
      <c r="Z184" s="288"/>
    </row>
    <row r="185" spans="1:26" ht="12.75" customHeight="1">
      <c r="A185" s="288"/>
      <c r="B185" s="288"/>
      <c r="C185" s="288"/>
      <c r="D185" s="288"/>
      <c r="E185" s="288"/>
      <c r="F185" s="288"/>
      <c r="G185" s="288"/>
      <c r="H185" s="288"/>
      <c r="I185" s="288"/>
      <c r="J185" s="288"/>
      <c r="K185" s="288"/>
      <c r="L185" s="288"/>
      <c r="M185" s="288"/>
      <c r="N185" s="288"/>
      <c r="O185" s="288"/>
      <c r="P185" s="288"/>
      <c r="Q185" s="288"/>
      <c r="R185" s="288"/>
      <c r="S185" s="288"/>
      <c r="T185" s="288"/>
      <c r="U185" s="288"/>
      <c r="V185" s="288"/>
      <c r="W185" s="288"/>
      <c r="X185" s="288"/>
      <c r="Y185" s="288"/>
      <c r="Z185" s="288"/>
    </row>
    <row r="186" spans="1:26" ht="12.75" customHeight="1">
      <c r="A186" s="288"/>
      <c r="B186" s="288"/>
      <c r="C186" s="288"/>
      <c r="D186" s="288"/>
      <c r="E186" s="288"/>
      <c r="F186" s="288"/>
      <c r="G186" s="288"/>
      <c r="H186" s="288"/>
      <c r="I186" s="288"/>
      <c r="J186" s="288"/>
      <c r="K186" s="288"/>
      <c r="L186" s="288"/>
      <c r="M186" s="288"/>
      <c r="N186" s="288"/>
      <c r="O186" s="288"/>
      <c r="P186" s="288"/>
      <c r="Q186" s="288"/>
      <c r="R186" s="288"/>
      <c r="S186" s="288"/>
      <c r="T186" s="288"/>
      <c r="U186" s="288"/>
      <c r="V186" s="288"/>
      <c r="W186" s="288"/>
      <c r="X186" s="288"/>
      <c r="Y186" s="288"/>
      <c r="Z186" s="288"/>
    </row>
    <row r="187" spans="1:26" ht="12.75" customHeight="1">
      <c r="A187" s="288"/>
      <c r="B187" s="288"/>
      <c r="C187" s="288"/>
      <c r="D187" s="288"/>
      <c r="E187" s="288"/>
      <c r="F187" s="288"/>
      <c r="G187" s="288"/>
      <c r="H187" s="288"/>
      <c r="I187" s="288"/>
      <c r="J187" s="288"/>
      <c r="K187" s="288"/>
      <c r="L187" s="288"/>
      <c r="M187" s="288"/>
      <c r="N187" s="288"/>
      <c r="O187" s="288"/>
      <c r="P187" s="288"/>
      <c r="Q187" s="288"/>
      <c r="R187" s="288"/>
      <c r="S187" s="288"/>
      <c r="T187" s="288"/>
      <c r="U187" s="288"/>
      <c r="V187" s="288"/>
      <c r="W187" s="288"/>
      <c r="X187" s="288"/>
      <c r="Y187" s="288"/>
      <c r="Z187" s="288"/>
    </row>
    <row r="188" spans="1:26" ht="12.75" customHeight="1">
      <c r="A188" s="288"/>
      <c r="B188" s="288"/>
      <c r="C188" s="288"/>
      <c r="D188" s="288"/>
      <c r="E188" s="288"/>
      <c r="F188" s="288"/>
      <c r="G188" s="288"/>
      <c r="H188" s="288"/>
      <c r="I188" s="288"/>
      <c r="J188" s="288"/>
      <c r="K188" s="288"/>
      <c r="L188" s="288"/>
      <c r="M188" s="288"/>
      <c r="N188" s="288"/>
      <c r="O188" s="288"/>
      <c r="P188" s="288"/>
      <c r="Q188" s="288"/>
      <c r="R188" s="288"/>
      <c r="S188" s="288"/>
      <c r="T188" s="288"/>
      <c r="U188" s="288"/>
      <c r="V188" s="288"/>
      <c r="W188" s="288"/>
      <c r="X188" s="288"/>
      <c r="Y188" s="288"/>
      <c r="Z188" s="288"/>
    </row>
    <row r="189" spans="1:26" ht="12.75" customHeight="1">
      <c r="A189" s="288"/>
      <c r="B189" s="288"/>
      <c r="C189" s="288"/>
      <c r="D189" s="288"/>
      <c r="E189" s="288"/>
      <c r="F189" s="288"/>
      <c r="G189" s="288"/>
      <c r="H189" s="288"/>
      <c r="I189" s="288"/>
      <c r="J189" s="288"/>
      <c r="K189" s="288"/>
      <c r="L189" s="288"/>
      <c r="M189" s="288"/>
      <c r="N189" s="288"/>
      <c r="O189" s="288"/>
      <c r="P189" s="288"/>
      <c r="Q189" s="288"/>
      <c r="R189" s="288"/>
      <c r="S189" s="288"/>
      <c r="T189" s="288"/>
      <c r="U189" s="288"/>
      <c r="V189" s="288"/>
      <c r="W189" s="288"/>
      <c r="X189" s="288"/>
      <c r="Y189" s="288"/>
      <c r="Z189" s="288"/>
    </row>
    <row r="190" spans="1:26" ht="12.75" customHeight="1">
      <c r="A190" s="288"/>
      <c r="B190" s="288"/>
      <c r="C190" s="288"/>
      <c r="D190" s="288"/>
      <c r="E190" s="288"/>
      <c r="F190" s="288"/>
      <c r="G190" s="288"/>
      <c r="H190" s="288"/>
      <c r="I190" s="288"/>
      <c r="J190" s="288"/>
      <c r="K190" s="288"/>
      <c r="L190" s="288"/>
      <c r="M190" s="288"/>
      <c r="N190" s="288"/>
      <c r="O190" s="288"/>
      <c r="P190" s="288"/>
      <c r="Q190" s="288"/>
      <c r="R190" s="288"/>
      <c r="S190" s="288"/>
      <c r="T190" s="288"/>
      <c r="U190" s="288"/>
      <c r="V190" s="288"/>
      <c r="W190" s="288"/>
      <c r="X190" s="288"/>
      <c r="Y190" s="288"/>
      <c r="Z190" s="288"/>
    </row>
    <row r="191" spans="1:26" ht="12.75" customHeight="1">
      <c r="A191" s="288"/>
      <c r="B191" s="288"/>
      <c r="C191" s="288"/>
      <c r="D191" s="288"/>
      <c r="E191" s="288"/>
      <c r="F191" s="288"/>
      <c r="G191" s="288"/>
      <c r="H191" s="288"/>
      <c r="I191" s="288"/>
      <c r="J191" s="288"/>
      <c r="K191" s="288"/>
      <c r="L191" s="288"/>
      <c r="M191" s="288"/>
      <c r="N191" s="288"/>
      <c r="O191" s="288"/>
      <c r="P191" s="288"/>
      <c r="Q191" s="288"/>
      <c r="R191" s="288"/>
      <c r="S191" s="288"/>
      <c r="T191" s="288"/>
      <c r="U191" s="288"/>
      <c r="V191" s="288"/>
      <c r="W191" s="288"/>
      <c r="X191" s="288"/>
      <c r="Y191" s="288"/>
      <c r="Z191" s="288"/>
    </row>
    <row r="192" spans="1:26" ht="12.75" customHeight="1">
      <c r="A192" s="288"/>
      <c r="B192" s="288"/>
      <c r="C192" s="288"/>
      <c r="D192" s="288"/>
      <c r="E192" s="288"/>
      <c r="F192" s="288"/>
      <c r="G192" s="288"/>
      <c r="H192" s="288"/>
      <c r="I192" s="288"/>
      <c r="J192" s="288"/>
      <c r="K192" s="288"/>
      <c r="L192" s="288"/>
      <c r="M192" s="288"/>
      <c r="N192" s="288"/>
      <c r="O192" s="288"/>
      <c r="P192" s="288"/>
      <c r="Q192" s="288"/>
      <c r="R192" s="288"/>
      <c r="S192" s="288"/>
      <c r="T192" s="288"/>
      <c r="U192" s="288"/>
      <c r="V192" s="288"/>
      <c r="W192" s="288"/>
      <c r="X192" s="288"/>
      <c r="Y192" s="288"/>
      <c r="Z192" s="288"/>
    </row>
    <row r="193" spans="1:26" ht="12.75" customHeight="1">
      <c r="A193" s="288"/>
      <c r="B193" s="288"/>
      <c r="C193" s="288"/>
      <c r="D193" s="288"/>
      <c r="E193" s="288"/>
      <c r="F193" s="288"/>
      <c r="G193" s="288"/>
      <c r="H193" s="288"/>
      <c r="I193" s="288"/>
      <c r="J193" s="288"/>
      <c r="K193" s="288"/>
      <c r="L193" s="288"/>
      <c r="M193" s="288"/>
      <c r="N193" s="288"/>
      <c r="O193" s="288"/>
      <c r="P193" s="288"/>
      <c r="Q193" s="288"/>
      <c r="R193" s="288"/>
      <c r="S193" s="288"/>
      <c r="T193" s="288"/>
      <c r="U193" s="288"/>
      <c r="V193" s="288"/>
      <c r="W193" s="288"/>
      <c r="X193" s="288"/>
      <c r="Y193" s="288"/>
      <c r="Z193" s="288"/>
    </row>
    <row r="194" spans="1:26" ht="12.75" customHeight="1">
      <c r="A194" s="288"/>
      <c r="B194" s="288"/>
      <c r="C194" s="288"/>
      <c r="D194" s="288"/>
      <c r="E194" s="288"/>
      <c r="F194" s="288"/>
      <c r="G194" s="288"/>
      <c r="H194" s="288"/>
      <c r="I194" s="288"/>
      <c r="J194" s="288"/>
      <c r="K194" s="288"/>
      <c r="L194" s="288"/>
      <c r="M194" s="288"/>
      <c r="N194" s="288"/>
      <c r="O194" s="288"/>
      <c r="P194" s="288"/>
      <c r="Q194" s="288"/>
      <c r="R194" s="288"/>
      <c r="S194" s="288"/>
      <c r="T194" s="288"/>
      <c r="U194" s="288"/>
      <c r="V194" s="288"/>
      <c r="W194" s="288"/>
      <c r="X194" s="288"/>
      <c r="Y194" s="288"/>
      <c r="Z194" s="288"/>
    </row>
    <row r="195" spans="1:26" ht="12.75" customHeight="1">
      <c r="A195" s="288"/>
      <c r="B195" s="288"/>
      <c r="C195" s="288"/>
      <c r="D195" s="288"/>
      <c r="E195" s="288"/>
      <c r="F195" s="288"/>
      <c r="G195" s="288"/>
      <c r="H195" s="288"/>
      <c r="I195" s="288"/>
      <c r="J195" s="288"/>
      <c r="K195" s="288"/>
      <c r="L195" s="288"/>
      <c r="M195" s="288"/>
      <c r="N195" s="288"/>
      <c r="O195" s="288"/>
      <c r="P195" s="288"/>
      <c r="Q195" s="288"/>
      <c r="R195" s="288"/>
      <c r="S195" s="288"/>
      <c r="T195" s="288"/>
      <c r="U195" s="288"/>
      <c r="V195" s="288"/>
      <c r="W195" s="288"/>
      <c r="X195" s="288"/>
      <c r="Y195" s="288"/>
      <c r="Z195" s="288"/>
    </row>
    <row r="196" spans="1:26" ht="12.75" customHeight="1">
      <c r="A196" s="288"/>
      <c r="B196" s="288"/>
      <c r="C196" s="288"/>
      <c r="D196" s="288"/>
      <c r="E196" s="288"/>
      <c r="F196" s="288"/>
      <c r="G196" s="288"/>
      <c r="H196" s="288"/>
      <c r="I196" s="288"/>
      <c r="J196" s="288"/>
      <c r="K196" s="288"/>
      <c r="L196" s="288"/>
      <c r="M196" s="288"/>
      <c r="N196" s="288"/>
      <c r="O196" s="288"/>
      <c r="P196" s="288"/>
      <c r="Q196" s="288"/>
      <c r="R196" s="288"/>
      <c r="S196" s="288"/>
      <c r="T196" s="288"/>
      <c r="U196" s="288"/>
      <c r="V196" s="288"/>
      <c r="W196" s="288"/>
      <c r="X196" s="288"/>
      <c r="Y196" s="288"/>
      <c r="Z196" s="288"/>
    </row>
    <row r="197" spans="1:26" ht="12.75" customHeight="1">
      <c r="A197" s="288"/>
      <c r="B197" s="288"/>
      <c r="C197" s="288"/>
      <c r="D197" s="288"/>
      <c r="E197" s="288"/>
      <c r="F197" s="288"/>
      <c r="G197" s="288"/>
      <c r="H197" s="288"/>
      <c r="I197" s="288"/>
      <c r="J197" s="288"/>
      <c r="K197" s="288"/>
      <c r="L197" s="288"/>
      <c r="M197" s="288"/>
      <c r="N197" s="288"/>
      <c r="O197" s="288"/>
      <c r="P197" s="288"/>
      <c r="Q197" s="288"/>
      <c r="R197" s="288"/>
      <c r="S197" s="288"/>
      <c r="T197" s="288"/>
      <c r="U197" s="288"/>
      <c r="V197" s="288"/>
      <c r="W197" s="288"/>
      <c r="X197" s="288"/>
      <c r="Y197" s="288"/>
      <c r="Z197" s="288"/>
    </row>
    <row r="198" spans="1:26" ht="12.75" customHeight="1">
      <c r="A198" s="288"/>
      <c r="B198" s="288"/>
      <c r="C198" s="288"/>
      <c r="D198" s="288"/>
      <c r="E198" s="288"/>
      <c r="F198" s="288"/>
      <c r="G198" s="288"/>
      <c r="H198" s="288"/>
      <c r="I198" s="288"/>
      <c r="J198" s="288"/>
      <c r="K198" s="288"/>
      <c r="L198" s="288"/>
      <c r="M198" s="288"/>
      <c r="N198" s="288"/>
      <c r="O198" s="288"/>
      <c r="P198" s="288"/>
      <c r="Q198" s="288"/>
      <c r="R198" s="288"/>
      <c r="S198" s="288"/>
      <c r="T198" s="288"/>
      <c r="U198" s="288"/>
      <c r="V198" s="288"/>
      <c r="W198" s="288"/>
      <c r="X198" s="288"/>
      <c r="Y198" s="288"/>
      <c r="Z198" s="288"/>
    </row>
    <row r="199" spans="1:26" ht="12.75" customHeight="1">
      <c r="A199" s="288"/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/>
      <c r="U199" s="288"/>
      <c r="V199" s="288"/>
      <c r="W199" s="288"/>
      <c r="X199" s="288"/>
      <c r="Y199" s="288"/>
      <c r="Z199" s="288"/>
    </row>
    <row r="200" spans="1:26" ht="12.75" customHeight="1">
      <c r="A200" s="288"/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288"/>
      <c r="Q200" s="288"/>
      <c r="R200" s="288"/>
      <c r="S200" s="288"/>
      <c r="T200" s="288"/>
      <c r="U200" s="288"/>
      <c r="V200" s="288"/>
      <c r="W200" s="288"/>
      <c r="X200" s="288"/>
      <c r="Y200" s="288"/>
      <c r="Z200" s="288"/>
    </row>
    <row r="201" spans="1:26" ht="12.75" customHeight="1">
      <c r="A201" s="288"/>
      <c r="B201" s="288"/>
      <c r="C201" s="288"/>
      <c r="D201" s="288"/>
      <c r="E201" s="288"/>
      <c r="F201" s="288"/>
      <c r="G201" s="288"/>
      <c r="H201" s="288"/>
      <c r="I201" s="288"/>
      <c r="J201" s="288"/>
      <c r="K201" s="288"/>
      <c r="L201" s="288"/>
      <c r="M201" s="288"/>
      <c r="N201" s="288"/>
      <c r="O201" s="288"/>
      <c r="P201" s="288"/>
      <c r="Q201" s="288"/>
      <c r="R201" s="288"/>
      <c r="S201" s="288"/>
      <c r="T201" s="288"/>
      <c r="U201" s="288"/>
      <c r="V201" s="288"/>
      <c r="W201" s="288"/>
      <c r="X201" s="288"/>
      <c r="Y201" s="288"/>
      <c r="Z201" s="288"/>
    </row>
    <row r="202" spans="1:26" ht="12.75" customHeight="1">
      <c r="A202" s="288"/>
      <c r="B202" s="288"/>
      <c r="C202" s="288"/>
      <c r="D202" s="288"/>
      <c r="E202" s="288"/>
      <c r="F202" s="288"/>
      <c r="G202" s="288"/>
      <c r="H202" s="288"/>
      <c r="I202" s="288"/>
      <c r="J202" s="288"/>
      <c r="K202" s="288"/>
      <c r="L202" s="288"/>
      <c r="M202" s="288"/>
      <c r="N202" s="288"/>
      <c r="O202" s="288"/>
      <c r="P202" s="288"/>
      <c r="Q202" s="288"/>
      <c r="R202" s="288"/>
      <c r="S202" s="288"/>
      <c r="T202" s="288"/>
      <c r="U202" s="288"/>
      <c r="V202" s="288"/>
      <c r="W202" s="288"/>
      <c r="X202" s="288"/>
      <c r="Y202" s="288"/>
      <c r="Z202" s="288"/>
    </row>
    <row r="203" spans="1:26" ht="12.75" customHeight="1">
      <c r="A203" s="288"/>
      <c r="B203" s="288"/>
      <c r="C203" s="288"/>
      <c r="D203" s="288"/>
      <c r="E203" s="288"/>
      <c r="F203" s="288"/>
      <c r="G203" s="288"/>
      <c r="H203" s="288"/>
      <c r="I203" s="288"/>
      <c r="J203" s="288"/>
      <c r="K203" s="288"/>
      <c r="L203" s="288"/>
      <c r="M203" s="288"/>
      <c r="N203" s="288"/>
      <c r="O203" s="288"/>
      <c r="P203" s="288"/>
      <c r="Q203" s="288"/>
      <c r="R203" s="288"/>
      <c r="S203" s="288"/>
      <c r="T203" s="288"/>
      <c r="U203" s="288"/>
      <c r="V203" s="288"/>
      <c r="W203" s="288"/>
      <c r="X203" s="288"/>
      <c r="Y203" s="288"/>
      <c r="Z203" s="288"/>
    </row>
    <row r="204" spans="1:26" ht="12.75" customHeight="1">
      <c r="A204" s="288"/>
      <c r="B204" s="288"/>
      <c r="C204" s="288"/>
      <c r="D204" s="288"/>
      <c r="E204" s="288"/>
      <c r="F204" s="288"/>
      <c r="G204" s="288"/>
      <c r="H204" s="288"/>
      <c r="I204" s="288"/>
      <c r="J204" s="288"/>
      <c r="K204" s="288"/>
      <c r="L204" s="288"/>
      <c r="M204" s="288"/>
      <c r="N204" s="288"/>
      <c r="O204" s="288"/>
      <c r="P204" s="288"/>
      <c r="Q204" s="288"/>
      <c r="R204" s="288"/>
      <c r="S204" s="288"/>
      <c r="T204" s="288"/>
      <c r="U204" s="288"/>
      <c r="V204" s="288"/>
      <c r="W204" s="288"/>
      <c r="X204" s="288"/>
      <c r="Y204" s="288"/>
      <c r="Z204" s="288"/>
    </row>
    <row r="205" spans="1:26" ht="12.75" customHeight="1">
      <c r="A205" s="288"/>
      <c r="B205" s="288"/>
      <c r="C205" s="288"/>
      <c r="D205" s="288"/>
      <c r="E205" s="288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  <c r="Z205" s="288"/>
    </row>
    <row r="206" spans="1:26" ht="12.75" customHeight="1">
      <c r="A206" s="288"/>
      <c r="B206" s="288"/>
      <c r="C206" s="288"/>
      <c r="D206" s="288"/>
      <c r="E206" s="288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  <c r="Z206" s="288"/>
    </row>
    <row r="207" spans="1:26" ht="12.75" customHeight="1">
      <c r="A207" s="288"/>
      <c r="B207" s="288"/>
      <c r="C207" s="288"/>
      <c r="D207" s="288"/>
      <c r="E207" s="288"/>
      <c r="F207" s="288"/>
      <c r="G207" s="288"/>
      <c r="H207" s="288"/>
      <c r="I207" s="288"/>
      <c r="J207" s="288"/>
      <c r="K207" s="288"/>
      <c r="L207" s="288"/>
      <c r="M207" s="288"/>
      <c r="N207" s="288"/>
      <c r="O207" s="288"/>
      <c r="P207" s="288"/>
      <c r="Q207" s="288"/>
      <c r="R207" s="288"/>
      <c r="S207" s="288"/>
      <c r="T207" s="288"/>
      <c r="U207" s="288"/>
      <c r="V207" s="288"/>
      <c r="W207" s="288"/>
      <c r="X207" s="288"/>
      <c r="Y207" s="288"/>
      <c r="Z207" s="288"/>
    </row>
    <row r="208" spans="1:26" ht="12.75" customHeight="1">
      <c r="A208" s="288"/>
      <c r="B208" s="288"/>
      <c r="C208" s="288"/>
      <c r="D208" s="288"/>
      <c r="E208" s="288"/>
      <c r="F208" s="288"/>
      <c r="G208" s="288"/>
      <c r="H208" s="288"/>
      <c r="I208" s="288"/>
      <c r="J208" s="288"/>
      <c r="K208" s="288"/>
      <c r="L208" s="288"/>
      <c r="M208" s="288"/>
      <c r="N208" s="288"/>
      <c r="O208" s="288"/>
      <c r="P208" s="288"/>
      <c r="Q208" s="288"/>
      <c r="R208" s="288"/>
      <c r="S208" s="288"/>
      <c r="T208" s="288"/>
      <c r="U208" s="288"/>
      <c r="V208" s="288"/>
      <c r="W208" s="288"/>
      <c r="X208" s="288"/>
      <c r="Y208" s="288"/>
      <c r="Z208" s="288"/>
    </row>
    <row r="209" spans="1:26" ht="12.75" customHeight="1">
      <c r="A209" s="288"/>
      <c r="B209" s="288"/>
      <c r="C209" s="288"/>
      <c r="D209" s="288"/>
      <c r="E209" s="288"/>
      <c r="F209" s="288"/>
      <c r="G209" s="288"/>
      <c r="H209" s="288"/>
      <c r="I209" s="288"/>
      <c r="J209" s="288"/>
      <c r="K209" s="288"/>
      <c r="L209" s="288"/>
      <c r="M209" s="288"/>
      <c r="N209" s="288"/>
      <c r="O209" s="288"/>
      <c r="P209" s="288"/>
      <c r="Q209" s="288"/>
      <c r="R209" s="288"/>
      <c r="S209" s="288"/>
      <c r="T209" s="288"/>
      <c r="U209" s="288"/>
      <c r="V209" s="288"/>
      <c r="W209" s="288"/>
      <c r="X209" s="288"/>
      <c r="Y209" s="288"/>
      <c r="Z209" s="288"/>
    </row>
    <row r="210" spans="1:26" ht="12.75" customHeight="1">
      <c r="A210" s="288"/>
      <c r="B210" s="288"/>
      <c r="C210" s="288"/>
      <c r="D210" s="288"/>
      <c r="E210" s="288"/>
      <c r="F210" s="288"/>
      <c r="G210" s="288"/>
      <c r="H210" s="288"/>
      <c r="I210" s="288"/>
      <c r="J210" s="288"/>
      <c r="K210" s="288"/>
      <c r="L210" s="288"/>
      <c r="M210" s="288"/>
      <c r="N210" s="288"/>
      <c r="O210" s="288"/>
      <c r="P210" s="288"/>
      <c r="Q210" s="288"/>
      <c r="R210" s="288"/>
      <c r="S210" s="288"/>
      <c r="T210" s="288"/>
      <c r="U210" s="288"/>
      <c r="V210" s="288"/>
      <c r="W210" s="288"/>
      <c r="X210" s="288"/>
      <c r="Y210" s="288"/>
      <c r="Z210" s="288"/>
    </row>
    <row r="211" spans="1:26" ht="12.75" customHeight="1">
      <c r="A211" s="288"/>
      <c r="B211" s="288"/>
      <c r="C211" s="288"/>
      <c r="D211" s="288"/>
      <c r="E211" s="288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  <c r="P211" s="288"/>
      <c r="Q211" s="288"/>
      <c r="R211" s="288"/>
      <c r="S211" s="288"/>
      <c r="T211" s="288"/>
      <c r="U211" s="288"/>
      <c r="V211" s="288"/>
      <c r="W211" s="288"/>
      <c r="X211" s="288"/>
      <c r="Y211" s="288"/>
      <c r="Z211" s="288"/>
    </row>
    <row r="212" spans="1:26" ht="12.75" customHeight="1">
      <c r="A212" s="288"/>
      <c r="B212" s="288"/>
      <c r="C212" s="288"/>
      <c r="D212" s="288"/>
      <c r="E212" s="288"/>
      <c r="F212" s="288"/>
      <c r="G212" s="288"/>
      <c r="H212" s="288"/>
      <c r="I212" s="288"/>
      <c r="J212" s="288"/>
      <c r="K212" s="288"/>
      <c r="L212" s="288"/>
      <c r="M212" s="288"/>
      <c r="N212" s="288"/>
      <c r="O212" s="288"/>
      <c r="P212" s="288"/>
      <c r="Q212" s="288"/>
      <c r="R212" s="288"/>
      <c r="S212" s="288"/>
      <c r="T212" s="288"/>
      <c r="U212" s="288"/>
      <c r="V212" s="288"/>
      <c r="W212" s="288"/>
      <c r="X212" s="288"/>
      <c r="Y212" s="288"/>
      <c r="Z212" s="288"/>
    </row>
    <row r="213" spans="1:26" ht="12.75" customHeight="1">
      <c r="A213" s="288"/>
      <c r="B213" s="288"/>
      <c r="C213" s="288"/>
      <c r="D213" s="288"/>
      <c r="E213" s="288"/>
      <c r="F213" s="288"/>
      <c r="G213" s="288"/>
      <c r="H213" s="288"/>
      <c r="I213" s="288"/>
      <c r="J213" s="288"/>
      <c r="K213" s="288"/>
      <c r="L213" s="288"/>
      <c r="M213" s="288"/>
      <c r="N213" s="288"/>
      <c r="O213" s="288"/>
      <c r="P213" s="288"/>
      <c r="Q213" s="288"/>
      <c r="R213" s="288"/>
      <c r="S213" s="288"/>
      <c r="T213" s="288"/>
      <c r="U213" s="288"/>
      <c r="V213" s="288"/>
      <c r="W213" s="288"/>
      <c r="X213" s="288"/>
      <c r="Y213" s="288"/>
      <c r="Z213" s="288"/>
    </row>
    <row r="214" spans="1:26" ht="12.75" customHeight="1">
      <c r="A214" s="288"/>
      <c r="B214" s="288"/>
      <c r="C214" s="288"/>
      <c r="D214" s="288"/>
      <c r="E214" s="288"/>
      <c r="F214" s="288"/>
      <c r="G214" s="288"/>
      <c r="H214" s="288"/>
      <c r="I214" s="288"/>
      <c r="J214" s="288"/>
      <c r="K214" s="288"/>
      <c r="L214" s="288"/>
      <c r="M214" s="288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</row>
    <row r="215" spans="1:26" ht="12.75" customHeight="1">
      <c r="A215" s="288"/>
      <c r="B215" s="288"/>
      <c r="C215" s="288"/>
      <c r="D215" s="288"/>
      <c r="E215" s="288"/>
      <c r="F215" s="288"/>
      <c r="G215" s="288"/>
      <c r="H215" s="288"/>
      <c r="I215" s="288"/>
      <c r="J215" s="288"/>
      <c r="K215" s="288"/>
      <c r="L215" s="288"/>
      <c r="M215" s="288"/>
      <c r="N215" s="288"/>
      <c r="O215" s="288"/>
      <c r="P215" s="288"/>
      <c r="Q215" s="288"/>
      <c r="R215" s="288"/>
      <c r="S215" s="288"/>
      <c r="T215" s="288"/>
      <c r="U215" s="288"/>
      <c r="V215" s="288"/>
      <c r="W215" s="288"/>
      <c r="X215" s="288"/>
      <c r="Y215" s="288"/>
      <c r="Z215" s="288"/>
    </row>
    <row r="216" spans="1:26" ht="12.75" customHeight="1">
      <c r="A216" s="288"/>
      <c r="B216" s="288"/>
      <c r="C216" s="288"/>
      <c r="D216" s="288"/>
      <c r="E216" s="288"/>
      <c r="F216" s="288"/>
      <c r="G216" s="288"/>
      <c r="H216" s="288"/>
      <c r="I216" s="288"/>
      <c r="J216" s="288"/>
      <c r="K216" s="288"/>
      <c r="L216" s="288"/>
      <c r="M216" s="288"/>
      <c r="N216" s="288"/>
      <c r="O216" s="288"/>
      <c r="P216" s="288"/>
      <c r="Q216" s="288"/>
      <c r="R216" s="288"/>
      <c r="S216" s="288"/>
      <c r="T216" s="288"/>
      <c r="U216" s="288"/>
      <c r="V216" s="288"/>
      <c r="W216" s="288"/>
      <c r="X216" s="288"/>
      <c r="Y216" s="288"/>
      <c r="Z216" s="288"/>
    </row>
    <row r="217" spans="1:26" ht="12.75" customHeight="1">
      <c r="A217" s="288"/>
      <c r="B217" s="288"/>
      <c r="C217" s="288"/>
      <c r="D217" s="288"/>
      <c r="E217" s="288"/>
      <c r="F217" s="288"/>
      <c r="G217" s="288"/>
      <c r="H217" s="288"/>
      <c r="I217" s="288"/>
      <c r="J217" s="288"/>
      <c r="K217" s="288"/>
      <c r="L217" s="288"/>
      <c r="M217" s="288"/>
      <c r="N217" s="288"/>
      <c r="O217" s="288"/>
      <c r="P217" s="288"/>
      <c r="Q217" s="288"/>
      <c r="R217" s="288"/>
      <c r="S217" s="288"/>
      <c r="T217" s="288"/>
      <c r="U217" s="288"/>
      <c r="V217" s="288"/>
      <c r="W217" s="288"/>
      <c r="X217" s="288"/>
      <c r="Y217" s="288"/>
      <c r="Z217" s="288"/>
    </row>
    <row r="218" spans="1:26" ht="12.75" customHeight="1">
      <c r="A218" s="288"/>
      <c r="B218" s="288"/>
      <c r="C218" s="288"/>
      <c r="D218" s="288"/>
      <c r="E218" s="288"/>
      <c r="F218" s="288"/>
      <c r="G218" s="288"/>
      <c r="H218" s="288"/>
      <c r="I218" s="288"/>
      <c r="J218" s="288"/>
      <c r="K218" s="288"/>
      <c r="L218" s="288"/>
      <c r="M218" s="288"/>
      <c r="N218" s="288"/>
      <c r="O218" s="288"/>
      <c r="P218" s="288"/>
      <c r="Q218" s="288"/>
      <c r="R218" s="288"/>
      <c r="S218" s="288"/>
      <c r="T218" s="288"/>
      <c r="U218" s="288"/>
      <c r="V218" s="288"/>
      <c r="W218" s="288"/>
      <c r="X218" s="288"/>
      <c r="Y218" s="288"/>
      <c r="Z218" s="288"/>
    </row>
    <row r="219" spans="1:26" ht="12.75" customHeight="1">
      <c r="A219" s="288"/>
      <c r="B219" s="288"/>
      <c r="C219" s="288"/>
      <c r="D219" s="288"/>
      <c r="E219" s="288"/>
      <c r="F219" s="288"/>
      <c r="G219" s="288"/>
      <c r="H219" s="288"/>
      <c r="I219" s="288"/>
      <c r="J219" s="288"/>
      <c r="K219" s="288"/>
      <c r="L219" s="288"/>
      <c r="M219" s="288"/>
      <c r="N219" s="288"/>
      <c r="O219" s="288"/>
      <c r="P219" s="288"/>
      <c r="Q219" s="288"/>
      <c r="R219" s="288"/>
      <c r="S219" s="288"/>
      <c r="T219" s="288"/>
      <c r="U219" s="288"/>
      <c r="V219" s="288"/>
      <c r="W219" s="288"/>
      <c r="X219" s="288"/>
      <c r="Y219" s="288"/>
      <c r="Z219" s="288"/>
    </row>
    <row r="220" spans="1:26" ht="12.75" customHeight="1">
      <c r="A220" s="288"/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</row>
    <row r="221" spans="1:26" ht="12.75" customHeight="1">
      <c r="A221" s="288"/>
      <c r="B221" s="288"/>
      <c r="C221" s="288"/>
      <c r="D221" s="288"/>
      <c r="E221" s="288"/>
      <c r="F221" s="288"/>
      <c r="G221" s="288"/>
      <c r="H221" s="288"/>
      <c r="I221" s="288"/>
      <c r="J221" s="288"/>
      <c r="K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</row>
    <row r="222" spans="1:26" ht="12.75" customHeight="1">
      <c r="A222" s="288"/>
      <c r="B222" s="288"/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</row>
    <row r="223" spans="1:26" ht="12.75" customHeight="1">
      <c r="A223" s="288"/>
      <c r="B223" s="288"/>
      <c r="C223" s="288"/>
      <c r="D223" s="288"/>
      <c r="E223" s="288"/>
      <c r="F223" s="288"/>
      <c r="G223" s="288"/>
      <c r="H223" s="288"/>
      <c r="I223" s="288"/>
      <c r="J223" s="288"/>
      <c r="K223" s="288"/>
      <c r="L223" s="288"/>
      <c r="M223" s="288"/>
      <c r="N223" s="288"/>
      <c r="O223" s="288"/>
      <c r="P223" s="288"/>
      <c r="Q223" s="288"/>
      <c r="R223" s="288"/>
      <c r="S223" s="288"/>
      <c r="T223" s="288"/>
      <c r="U223" s="288"/>
      <c r="V223" s="288"/>
      <c r="W223" s="288"/>
      <c r="X223" s="288"/>
      <c r="Y223" s="288"/>
      <c r="Z223" s="288"/>
    </row>
    <row r="224" spans="1:26" ht="12.75" customHeight="1">
      <c r="A224" s="288"/>
      <c r="B224" s="288"/>
      <c r="C224" s="288"/>
      <c r="D224" s="288"/>
      <c r="E224" s="288"/>
      <c r="F224" s="288"/>
      <c r="G224" s="288"/>
      <c r="H224" s="288"/>
      <c r="I224" s="288"/>
      <c r="J224" s="288"/>
      <c r="K224" s="288"/>
      <c r="L224" s="288"/>
      <c r="M224" s="288"/>
      <c r="N224" s="288"/>
      <c r="O224" s="288"/>
      <c r="P224" s="288"/>
      <c r="Q224" s="288"/>
      <c r="R224" s="288"/>
      <c r="S224" s="288"/>
      <c r="T224" s="288"/>
      <c r="U224" s="288"/>
      <c r="V224" s="288"/>
      <c r="W224" s="288"/>
      <c r="X224" s="288"/>
      <c r="Y224" s="288"/>
      <c r="Z224" s="288"/>
    </row>
    <row r="225" spans="1:26" ht="12.75" customHeight="1">
      <c r="A225" s="288"/>
      <c r="B225" s="288"/>
      <c r="C225" s="288"/>
      <c r="D225" s="288"/>
      <c r="E225" s="288"/>
      <c r="F225" s="288"/>
      <c r="G225" s="288"/>
      <c r="H225" s="288"/>
      <c r="I225" s="288"/>
      <c r="J225" s="288"/>
      <c r="K225" s="288"/>
      <c r="L225" s="288"/>
      <c r="M225" s="288"/>
      <c r="N225" s="288"/>
      <c r="O225" s="288"/>
      <c r="P225" s="288"/>
      <c r="Q225" s="288"/>
      <c r="R225" s="288"/>
      <c r="S225" s="288"/>
      <c r="T225" s="288"/>
      <c r="U225" s="288"/>
      <c r="V225" s="288"/>
      <c r="W225" s="288"/>
      <c r="X225" s="288"/>
      <c r="Y225" s="288"/>
      <c r="Z225" s="288"/>
    </row>
    <row r="226" spans="1:26" ht="12.75" customHeight="1">
      <c r="A226" s="288"/>
      <c r="B226" s="288"/>
      <c r="C226" s="288"/>
      <c r="D226" s="288"/>
      <c r="E226" s="288"/>
      <c r="F226" s="288"/>
      <c r="G226" s="288"/>
      <c r="H226" s="288"/>
      <c r="I226" s="288"/>
      <c r="J226" s="288"/>
      <c r="K226" s="288"/>
      <c r="L226" s="288"/>
      <c r="M226" s="288"/>
      <c r="N226" s="288"/>
      <c r="O226" s="288"/>
      <c r="P226" s="288"/>
      <c r="Q226" s="288"/>
      <c r="R226" s="288"/>
      <c r="S226" s="288"/>
      <c r="T226" s="288"/>
      <c r="U226" s="288"/>
      <c r="V226" s="288"/>
      <c r="W226" s="288"/>
      <c r="X226" s="288"/>
      <c r="Y226" s="288"/>
      <c r="Z226" s="288"/>
    </row>
    <row r="227" spans="1:26" ht="12.75" customHeight="1">
      <c r="A227" s="288"/>
      <c r="B227" s="288"/>
      <c r="C227" s="288"/>
      <c r="D227" s="288"/>
      <c r="E227" s="288"/>
      <c r="F227" s="288"/>
      <c r="G227" s="288"/>
      <c r="H227" s="288"/>
      <c r="I227" s="288"/>
      <c r="J227" s="288"/>
      <c r="K227" s="288"/>
      <c r="L227" s="288"/>
      <c r="M227" s="288"/>
      <c r="N227" s="288"/>
      <c r="O227" s="288"/>
      <c r="P227" s="288"/>
      <c r="Q227" s="288"/>
      <c r="R227" s="288"/>
      <c r="S227" s="288"/>
      <c r="T227" s="288"/>
      <c r="U227" s="288"/>
      <c r="V227" s="288"/>
      <c r="W227" s="288"/>
      <c r="X227" s="288"/>
      <c r="Y227" s="288"/>
      <c r="Z227" s="288"/>
    </row>
    <row r="228" spans="1:26" ht="12.75" customHeight="1">
      <c r="A228" s="288"/>
      <c r="B228" s="288"/>
      <c r="C228" s="288"/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8"/>
      <c r="O228" s="288"/>
      <c r="P228" s="288"/>
      <c r="Q228" s="288"/>
      <c r="R228" s="288"/>
      <c r="S228" s="288"/>
      <c r="T228" s="288"/>
      <c r="U228" s="288"/>
      <c r="V228" s="288"/>
      <c r="W228" s="288"/>
      <c r="X228" s="288"/>
      <c r="Y228" s="288"/>
      <c r="Z228" s="288"/>
    </row>
    <row r="229" spans="1:26" ht="12.75" customHeight="1">
      <c r="A229" s="288"/>
      <c r="B229" s="288"/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</row>
    <row r="230" spans="1:26" ht="12.75" customHeight="1">
      <c r="A230" s="288"/>
      <c r="B230" s="288"/>
      <c r="C230" s="288"/>
      <c r="D230" s="288"/>
      <c r="E230" s="288"/>
      <c r="F230" s="288"/>
      <c r="G230" s="288"/>
      <c r="H230" s="288"/>
      <c r="I230" s="288"/>
      <c r="J230" s="288"/>
      <c r="K230" s="288"/>
      <c r="L230" s="288"/>
      <c r="M230" s="288"/>
      <c r="N230" s="288"/>
      <c r="O230" s="288"/>
      <c r="P230" s="288"/>
      <c r="Q230" s="288"/>
      <c r="R230" s="288"/>
      <c r="S230" s="288"/>
      <c r="T230" s="288"/>
      <c r="U230" s="288"/>
      <c r="V230" s="288"/>
      <c r="W230" s="288"/>
      <c r="X230" s="288"/>
      <c r="Y230" s="288"/>
      <c r="Z230" s="288"/>
    </row>
    <row r="231" spans="1:26" ht="12.75" customHeight="1">
      <c r="A231" s="288"/>
      <c r="B231" s="288"/>
      <c r="C231" s="288"/>
      <c r="D231" s="288"/>
      <c r="E231" s="288"/>
      <c r="F231" s="288"/>
      <c r="G231" s="288"/>
      <c r="H231" s="288"/>
      <c r="I231" s="288"/>
      <c r="J231" s="288"/>
      <c r="K231" s="288"/>
      <c r="L231" s="288"/>
      <c r="M231" s="288"/>
      <c r="N231" s="288"/>
      <c r="O231" s="288"/>
      <c r="P231" s="288"/>
      <c r="Q231" s="288"/>
      <c r="R231" s="288"/>
      <c r="S231" s="288"/>
      <c r="T231" s="288"/>
      <c r="U231" s="288"/>
      <c r="V231" s="288"/>
      <c r="W231" s="288"/>
      <c r="X231" s="288"/>
      <c r="Y231" s="288"/>
      <c r="Z231" s="288"/>
    </row>
    <row r="232" spans="1:26" ht="12.75" customHeight="1">
      <c r="A232" s="288"/>
      <c r="B232" s="288"/>
      <c r="C232" s="288"/>
      <c r="D232" s="288"/>
      <c r="E232" s="288"/>
      <c r="F232" s="288"/>
      <c r="G232" s="288"/>
      <c r="H232" s="288"/>
      <c r="I232" s="288"/>
      <c r="J232" s="288"/>
      <c r="K232" s="288"/>
      <c r="L232" s="288"/>
      <c r="M232" s="288"/>
      <c r="N232" s="288"/>
      <c r="O232" s="288"/>
      <c r="P232" s="288"/>
      <c r="Q232" s="288"/>
      <c r="R232" s="288"/>
      <c r="S232" s="288"/>
      <c r="T232" s="288"/>
      <c r="U232" s="288"/>
      <c r="V232" s="288"/>
      <c r="W232" s="288"/>
      <c r="X232" s="288"/>
      <c r="Y232" s="288"/>
      <c r="Z232" s="288"/>
    </row>
    <row r="233" spans="1:26" ht="12.75" customHeight="1">
      <c r="A233" s="288"/>
      <c r="B233" s="288"/>
      <c r="C233" s="288"/>
      <c r="D233" s="288"/>
      <c r="E233" s="288"/>
      <c r="F233" s="288"/>
      <c r="G233" s="288"/>
      <c r="H233" s="288"/>
      <c r="I233" s="288"/>
      <c r="J233" s="288"/>
      <c r="K233" s="288"/>
      <c r="L233" s="288"/>
      <c r="M233" s="288"/>
      <c r="N233" s="288"/>
      <c r="O233" s="288"/>
      <c r="P233" s="288"/>
      <c r="Q233" s="288"/>
      <c r="R233" s="288"/>
      <c r="S233" s="288"/>
      <c r="T233" s="288"/>
      <c r="U233" s="288"/>
      <c r="V233" s="288"/>
      <c r="W233" s="288"/>
      <c r="X233" s="288"/>
      <c r="Y233" s="288"/>
      <c r="Z233" s="288"/>
    </row>
    <row r="234" spans="1:26" ht="12.75" customHeight="1">
      <c r="A234" s="288"/>
      <c r="B234" s="288"/>
      <c r="C234" s="288"/>
      <c r="D234" s="288"/>
      <c r="E234" s="288"/>
      <c r="F234" s="288"/>
      <c r="G234" s="288"/>
      <c r="H234" s="288"/>
      <c r="I234" s="288"/>
      <c r="J234" s="288"/>
      <c r="K234" s="288"/>
      <c r="L234" s="288"/>
      <c r="M234" s="288"/>
      <c r="N234" s="288"/>
      <c r="O234" s="288"/>
      <c r="P234" s="288"/>
      <c r="Q234" s="288"/>
      <c r="R234" s="288"/>
      <c r="S234" s="288"/>
      <c r="T234" s="288"/>
      <c r="U234" s="288"/>
      <c r="V234" s="288"/>
      <c r="W234" s="288"/>
      <c r="X234" s="288"/>
      <c r="Y234" s="288"/>
      <c r="Z234" s="288"/>
    </row>
    <row r="235" spans="1:26" ht="12.75" customHeight="1">
      <c r="A235" s="288"/>
      <c r="B235" s="288"/>
      <c r="C235" s="288"/>
      <c r="D235" s="288"/>
      <c r="E235" s="288"/>
      <c r="F235" s="288"/>
      <c r="G235" s="288"/>
      <c r="H235" s="288"/>
      <c r="I235" s="288"/>
      <c r="J235" s="288"/>
      <c r="K235" s="288"/>
      <c r="L235" s="288"/>
      <c r="M235" s="288"/>
      <c r="N235" s="288"/>
      <c r="O235" s="288"/>
      <c r="P235" s="288"/>
      <c r="Q235" s="288"/>
      <c r="R235" s="288"/>
      <c r="S235" s="288"/>
      <c r="T235" s="288"/>
      <c r="U235" s="288"/>
      <c r="V235" s="288"/>
      <c r="W235" s="288"/>
      <c r="X235" s="288"/>
      <c r="Y235" s="288"/>
      <c r="Z235" s="288"/>
    </row>
    <row r="236" spans="1:26" ht="12.75" customHeight="1">
      <c r="A236" s="288"/>
      <c r="B236" s="288"/>
      <c r="C236" s="288"/>
      <c r="D236" s="288"/>
      <c r="E236" s="288"/>
      <c r="F236" s="288"/>
      <c r="G236" s="288"/>
      <c r="H236" s="288"/>
      <c r="I236" s="288"/>
      <c r="J236" s="288"/>
      <c r="K236" s="288"/>
      <c r="L236" s="288"/>
      <c r="M236" s="288"/>
      <c r="N236" s="288"/>
      <c r="O236" s="288"/>
      <c r="P236" s="288"/>
      <c r="Q236" s="288"/>
      <c r="R236" s="288"/>
      <c r="S236" s="288"/>
      <c r="T236" s="288"/>
      <c r="U236" s="288"/>
      <c r="V236" s="288"/>
      <c r="W236" s="288"/>
      <c r="X236" s="288"/>
      <c r="Y236" s="288"/>
      <c r="Z236" s="288"/>
    </row>
    <row r="237" spans="1:26" ht="12.75" customHeight="1">
      <c r="A237" s="288"/>
      <c r="B237" s="288"/>
      <c r="C237" s="288"/>
      <c r="D237" s="288"/>
      <c r="E237" s="288"/>
      <c r="F237" s="288"/>
      <c r="G237" s="288"/>
      <c r="H237" s="288"/>
      <c r="I237" s="288"/>
      <c r="J237" s="288"/>
      <c r="K237" s="288"/>
      <c r="L237" s="288"/>
      <c r="M237" s="288"/>
      <c r="N237" s="288"/>
      <c r="O237" s="288"/>
      <c r="P237" s="288"/>
      <c r="Q237" s="288"/>
      <c r="R237" s="288"/>
      <c r="S237" s="288"/>
      <c r="T237" s="288"/>
      <c r="U237" s="288"/>
      <c r="V237" s="288"/>
      <c r="W237" s="288"/>
      <c r="X237" s="288"/>
      <c r="Y237" s="288"/>
      <c r="Z237" s="288"/>
    </row>
    <row r="238" spans="1:26" ht="12.75" customHeight="1">
      <c r="A238" s="288"/>
      <c r="B238" s="288"/>
      <c r="C238" s="288"/>
      <c r="D238" s="288"/>
      <c r="E238" s="288"/>
      <c r="F238" s="288"/>
      <c r="G238" s="288"/>
      <c r="H238" s="288"/>
      <c r="I238" s="288"/>
      <c r="J238" s="288"/>
      <c r="K238" s="288"/>
      <c r="L238" s="288"/>
      <c r="M238" s="288"/>
      <c r="N238" s="288"/>
      <c r="O238" s="288"/>
      <c r="P238" s="288"/>
      <c r="Q238" s="288"/>
      <c r="R238" s="288"/>
      <c r="S238" s="288"/>
      <c r="T238" s="288"/>
      <c r="U238" s="288"/>
      <c r="V238" s="288"/>
      <c r="W238" s="288"/>
      <c r="X238" s="288"/>
      <c r="Y238" s="288"/>
      <c r="Z238" s="288"/>
    </row>
    <row r="239" spans="1:26" ht="12.75" customHeight="1">
      <c r="A239" s="288"/>
      <c r="B239" s="288"/>
      <c r="C239" s="288"/>
      <c r="D239" s="288"/>
      <c r="E239" s="288"/>
      <c r="F239" s="288"/>
      <c r="G239" s="288"/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8"/>
      <c r="W239" s="288"/>
      <c r="X239" s="288"/>
      <c r="Y239" s="288"/>
      <c r="Z239" s="288"/>
    </row>
    <row r="240" spans="1:26" ht="12.75" customHeight="1">
      <c r="A240" s="288"/>
      <c r="B240" s="288"/>
      <c r="C240" s="288"/>
      <c r="D240" s="288"/>
      <c r="E240" s="288"/>
      <c r="F240" s="288"/>
      <c r="G240" s="288"/>
      <c r="H240" s="288"/>
      <c r="I240" s="288"/>
      <c r="J240" s="288"/>
      <c r="K240" s="288"/>
      <c r="L240" s="288"/>
      <c r="M240" s="288"/>
      <c r="N240" s="288"/>
      <c r="O240" s="288"/>
      <c r="P240" s="288"/>
      <c r="Q240" s="288"/>
      <c r="R240" s="288"/>
      <c r="S240" s="288"/>
      <c r="T240" s="288"/>
      <c r="U240" s="288"/>
      <c r="V240" s="288"/>
      <c r="W240" s="288"/>
      <c r="X240" s="288"/>
      <c r="Y240" s="288"/>
      <c r="Z240" s="288"/>
    </row>
    <row r="241" spans="1:26" ht="12.75" customHeight="1">
      <c r="A241" s="288"/>
      <c r="B241" s="288"/>
      <c r="C241" s="288"/>
      <c r="D241" s="288"/>
      <c r="E241" s="288"/>
      <c r="F241" s="288"/>
      <c r="G241" s="288"/>
      <c r="H241" s="288"/>
      <c r="I241" s="288"/>
      <c r="J241" s="288"/>
      <c r="K241" s="288"/>
      <c r="L241" s="288"/>
      <c r="M241" s="288"/>
      <c r="N241" s="288"/>
      <c r="O241" s="288"/>
      <c r="P241" s="288"/>
      <c r="Q241" s="288"/>
      <c r="R241" s="288"/>
      <c r="S241" s="288"/>
      <c r="T241" s="288"/>
      <c r="U241" s="288"/>
      <c r="V241" s="288"/>
      <c r="W241" s="288"/>
      <c r="X241" s="288"/>
      <c r="Y241" s="288"/>
      <c r="Z241" s="288"/>
    </row>
    <row r="242" spans="1:26" ht="12.75" customHeight="1">
      <c r="A242" s="288"/>
      <c r="B242" s="288"/>
      <c r="C242" s="288"/>
      <c r="D242" s="288"/>
      <c r="E242" s="288"/>
      <c r="F242" s="288"/>
      <c r="G242" s="288"/>
      <c r="H242" s="288"/>
      <c r="I242" s="288"/>
      <c r="J242" s="288"/>
      <c r="K242" s="288"/>
      <c r="L242" s="288"/>
      <c r="M242" s="288"/>
      <c r="N242" s="288"/>
      <c r="O242" s="288"/>
      <c r="P242" s="288"/>
      <c r="Q242" s="288"/>
      <c r="R242" s="288"/>
      <c r="S242" s="288"/>
      <c r="T242" s="288"/>
      <c r="U242" s="288"/>
      <c r="V242" s="288"/>
      <c r="W242" s="288"/>
      <c r="X242" s="288"/>
      <c r="Y242" s="288"/>
      <c r="Z242" s="288"/>
    </row>
    <row r="243" spans="1:26" ht="12.75" customHeight="1">
      <c r="A243" s="288"/>
      <c r="B243" s="288"/>
      <c r="C243" s="288"/>
      <c r="D243" s="288"/>
      <c r="E243" s="288"/>
      <c r="F243" s="288"/>
      <c r="G243" s="288"/>
      <c r="H243" s="288"/>
      <c r="I243" s="288"/>
      <c r="J243" s="288"/>
      <c r="K243" s="288"/>
      <c r="L243" s="288"/>
      <c r="M243" s="288"/>
      <c r="N243" s="288"/>
      <c r="O243" s="288"/>
      <c r="P243" s="288"/>
      <c r="Q243" s="288"/>
      <c r="R243" s="288"/>
      <c r="S243" s="288"/>
      <c r="T243" s="288"/>
      <c r="U243" s="288"/>
      <c r="V243" s="288"/>
      <c r="W243" s="288"/>
      <c r="X243" s="288"/>
      <c r="Y243" s="288"/>
      <c r="Z243" s="288"/>
    </row>
    <row r="244" spans="1:26" ht="12.75" customHeight="1">
      <c r="A244" s="288"/>
      <c r="B244" s="288"/>
      <c r="C244" s="288"/>
      <c r="D244" s="288"/>
      <c r="E244" s="288"/>
      <c r="F244" s="288"/>
      <c r="G244" s="288"/>
      <c r="H244" s="288"/>
      <c r="I244" s="288"/>
      <c r="J244" s="288"/>
      <c r="K244" s="288"/>
      <c r="L244" s="288"/>
      <c r="M244" s="288"/>
      <c r="N244" s="288"/>
      <c r="O244" s="288"/>
      <c r="P244" s="288"/>
      <c r="Q244" s="288"/>
      <c r="R244" s="288"/>
      <c r="S244" s="288"/>
      <c r="T244" s="288"/>
      <c r="U244" s="288"/>
      <c r="V244" s="288"/>
      <c r="W244" s="288"/>
      <c r="X244" s="288"/>
      <c r="Y244" s="288"/>
      <c r="Z244" s="288"/>
    </row>
    <row r="245" spans="1:26" ht="12.75" customHeight="1">
      <c r="A245" s="288"/>
      <c r="B245" s="288"/>
      <c r="C245" s="288"/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8"/>
      <c r="O245" s="288"/>
      <c r="P245" s="288"/>
      <c r="Q245" s="288"/>
      <c r="R245" s="288"/>
      <c r="S245" s="288"/>
      <c r="T245" s="288"/>
      <c r="U245" s="288"/>
      <c r="V245" s="288"/>
      <c r="W245" s="288"/>
      <c r="X245" s="288"/>
      <c r="Y245" s="288"/>
      <c r="Z245" s="288"/>
    </row>
    <row r="246" spans="1:26" ht="12.75" customHeight="1">
      <c r="A246" s="288"/>
      <c r="B246" s="288"/>
      <c r="C246" s="288"/>
      <c r="D246" s="288"/>
      <c r="E246" s="288"/>
      <c r="F246" s="288"/>
      <c r="G246" s="288"/>
      <c r="H246" s="288"/>
      <c r="I246" s="288"/>
      <c r="J246" s="288"/>
      <c r="K246" s="288"/>
      <c r="L246" s="288"/>
      <c r="M246" s="288"/>
      <c r="N246" s="288"/>
      <c r="O246" s="288"/>
      <c r="P246" s="288"/>
      <c r="Q246" s="288"/>
      <c r="R246" s="288"/>
      <c r="S246" s="288"/>
      <c r="T246" s="288"/>
      <c r="U246" s="288"/>
      <c r="V246" s="288"/>
      <c r="W246" s="288"/>
      <c r="X246" s="288"/>
      <c r="Y246" s="288"/>
      <c r="Z246" s="288"/>
    </row>
    <row r="247" spans="1:26" ht="12.75" customHeight="1">
      <c r="A247" s="288"/>
      <c r="B247" s="288"/>
      <c r="C247" s="288"/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</row>
    <row r="248" spans="1:26" ht="12.75" customHeight="1">
      <c r="A248" s="288"/>
      <c r="B248" s="288"/>
      <c r="C248" s="288"/>
      <c r="D248" s="288"/>
      <c r="E248" s="288"/>
      <c r="F248" s="288"/>
      <c r="G248" s="288"/>
      <c r="H248" s="288"/>
      <c r="I248" s="288"/>
      <c r="J248" s="288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</row>
    <row r="249" spans="1:26" ht="12.75" customHeight="1">
      <c r="A249" s="288"/>
      <c r="B249" s="288"/>
      <c r="C249" s="288"/>
      <c r="D249" s="288"/>
      <c r="E249" s="288"/>
      <c r="F249" s="288"/>
      <c r="G249" s="288"/>
      <c r="H249" s="288"/>
      <c r="I249" s="288"/>
      <c r="J249" s="288"/>
      <c r="K249" s="288"/>
      <c r="L249" s="288"/>
      <c r="M249" s="288"/>
      <c r="N249" s="288"/>
      <c r="O249" s="288"/>
      <c r="P249" s="288"/>
      <c r="Q249" s="288"/>
      <c r="R249" s="288"/>
      <c r="S249" s="288"/>
      <c r="T249" s="288"/>
      <c r="U249" s="288"/>
      <c r="V249" s="288"/>
      <c r="W249" s="288"/>
      <c r="X249" s="288"/>
      <c r="Y249" s="288"/>
      <c r="Z249" s="288"/>
    </row>
    <row r="250" spans="1:26" ht="12.75" customHeight="1">
      <c r="A250" s="288"/>
      <c r="B250" s="288"/>
      <c r="C250" s="288"/>
      <c r="D250" s="288"/>
      <c r="E250" s="288"/>
      <c r="F250" s="288"/>
      <c r="G250" s="288"/>
      <c r="H250" s="288"/>
      <c r="I250" s="288"/>
      <c r="J250" s="288"/>
      <c r="K250" s="288"/>
      <c r="L250" s="288"/>
      <c r="M250" s="288"/>
      <c r="N250" s="288"/>
      <c r="O250" s="288"/>
      <c r="P250" s="288"/>
      <c r="Q250" s="288"/>
      <c r="R250" s="288"/>
      <c r="S250" s="288"/>
      <c r="T250" s="288"/>
      <c r="U250" s="288"/>
      <c r="V250" s="288"/>
      <c r="W250" s="288"/>
      <c r="X250" s="288"/>
      <c r="Y250" s="288"/>
      <c r="Z250" s="288"/>
    </row>
    <row r="251" spans="1:26" ht="12.75" customHeight="1">
      <c r="A251" s="288"/>
      <c r="B251" s="288"/>
      <c r="C251" s="288"/>
      <c r="D251" s="288"/>
      <c r="E251" s="288"/>
      <c r="F251" s="288"/>
      <c r="G251" s="288"/>
      <c r="H251" s="288"/>
      <c r="I251" s="288"/>
      <c r="J251" s="288"/>
      <c r="K251" s="288"/>
      <c r="L251" s="288"/>
      <c r="M251" s="288"/>
      <c r="N251" s="288"/>
      <c r="O251" s="288"/>
      <c r="P251" s="288"/>
      <c r="Q251" s="288"/>
      <c r="R251" s="288"/>
      <c r="S251" s="288"/>
      <c r="T251" s="288"/>
      <c r="U251" s="288"/>
      <c r="V251" s="288"/>
      <c r="W251" s="288"/>
      <c r="X251" s="288"/>
      <c r="Y251" s="288"/>
      <c r="Z251" s="288"/>
    </row>
    <row r="252" spans="1:26" ht="12.75" customHeight="1">
      <c r="A252" s="288"/>
      <c r="B252" s="288"/>
      <c r="C252" s="288"/>
      <c r="D252" s="288"/>
      <c r="E252" s="288"/>
      <c r="F252" s="288"/>
      <c r="G252" s="288"/>
      <c r="H252" s="288"/>
      <c r="I252" s="288"/>
      <c r="J252" s="288"/>
      <c r="K252" s="288"/>
      <c r="L252" s="288"/>
      <c r="M252" s="288"/>
      <c r="N252" s="288"/>
      <c r="O252" s="288"/>
      <c r="P252" s="288"/>
      <c r="Q252" s="288"/>
      <c r="R252" s="288"/>
      <c r="S252" s="288"/>
      <c r="T252" s="288"/>
      <c r="U252" s="288"/>
      <c r="V252" s="288"/>
      <c r="W252" s="288"/>
      <c r="X252" s="288"/>
      <c r="Y252" s="288"/>
      <c r="Z252" s="288"/>
    </row>
    <row r="253" spans="1:26" ht="12.75" customHeight="1">
      <c r="A253" s="288"/>
      <c r="B253" s="288"/>
      <c r="C253" s="288"/>
      <c r="D253" s="288"/>
      <c r="E253" s="288"/>
      <c r="F253" s="288"/>
      <c r="G253" s="288"/>
      <c r="H253" s="288"/>
      <c r="I253" s="288"/>
      <c r="J253" s="288"/>
      <c r="K253" s="288"/>
      <c r="L253" s="288"/>
      <c r="M253" s="288"/>
      <c r="N253" s="288"/>
      <c r="O253" s="288"/>
      <c r="P253" s="288"/>
      <c r="Q253" s="288"/>
      <c r="R253" s="288"/>
      <c r="S253" s="288"/>
      <c r="T253" s="288"/>
      <c r="U253" s="288"/>
      <c r="V253" s="288"/>
      <c r="W253" s="288"/>
      <c r="X253" s="288"/>
      <c r="Y253" s="288"/>
      <c r="Z253" s="288"/>
    </row>
    <row r="254" spans="1:26" ht="12.75" customHeight="1">
      <c r="A254" s="288"/>
      <c r="B254" s="288"/>
      <c r="C254" s="288"/>
      <c r="D254" s="288"/>
      <c r="E254" s="288"/>
      <c r="F254" s="288"/>
      <c r="G254" s="288"/>
      <c r="H254" s="288"/>
      <c r="I254" s="288"/>
      <c r="J254" s="288"/>
      <c r="K254" s="288"/>
      <c r="L254" s="288"/>
      <c r="M254" s="288"/>
      <c r="N254" s="288"/>
      <c r="O254" s="288"/>
      <c r="P254" s="288"/>
      <c r="Q254" s="288"/>
      <c r="R254" s="288"/>
      <c r="S254" s="288"/>
      <c r="T254" s="288"/>
      <c r="U254" s="288"/>
      <c r="V254" s="288"/>
      <c r="W254" s="288"/>
      <c r="X254" s="288"/>
      <c r="Y254" s="288"/>
      <c r="Z254" s="288"/>
    </row>
    <row r="255" spans="1:26" ht="12.75" customHeight="1">
      <c r="A255" s="288"/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</row>
    <row r="256" spans="1:26" ht="12.75" customHeight="1">
      <c r="A256" s="288"/>
      <c r="B256" s="288"/>
      <c r="C256" s="288"/>
      <c r="D256" s="288"/>
      <c r="E256" s="288"/>
      <c r="F256" s="288"/>
      <c r="G256" s="288"/>
      <c r="H256" s="288"/>
      <c r="I256" s="288"/>
      <c r="J256" s="288"/>
      <c r="K256" s="288"/>
      <c r="L256" s="288"/>
      <c r="M256" s="288"/>
      <c r="N256" s="288"/>
      <c r="O256" s="288"/>
      <c r="P256" s="288"/>
      <c r="Q256" s="288"/>
      <c r="R256" s="288"/>
      <c r="S256" s="288"/>
      <c r="T256" s="288"/>
      <c r="U256" s="288"/>
      <c r="V256" s="288"/>
      <c r="W256" s="288"/>
      <c r="X256" s="288"/>
      <c r="Y256" s="288"/>
      <c r="Z256" s="288"/>
    </row>
    <row r="257" spans="1:26" ht="12.75" customHeight="1">
      <c r="A257" s="288"/>
      <c r="B257" s="288"/>
      <c r="C257" s="288"/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8"/>
      <c r="O257" s="288"/>
      <c r="P257" s="288"/>
      <c r="Q257" s="288"/>
      <c r="R257" s="288"/>
      <c r="S257" s="288"/>
      <c r="T257" s="288"/>
      <c r="U257" s="288"/>
      <c r="V257" s="288"/>
      <c r="W257" s="288"/>
      <c r="X257" s="288"/>
      <c r="Y257" s="288"/>
      <c r="Z257" s="288"/>
    </row>
    <row r="258" spans="1:26" ht="12.75" customHeight="1">
      <c r="A258" s="288"/>
      <c r="B258" s="288"/>
      <c r="C258" s="288"/>
      <c r="D258" s="288"/>
      <c r="E258" s="288"/>
      <c r="F258" s="288"/>
      <c r="G258" s="288"/>
      <c r="H258" s="288"/>
      <c r="I258" s="288"/>
      <c r="J258" s="288"/>
      <c r="K258" s="288"/>
      <c r="L258" s="288"/>
      <c r="M258" s="288"/>
      <c r="N258" s="288"/>
      <c r="O258" s="288"/>
      <c r="P258" s="288"/>
      <c r="Q258" s="288"/>
      <c r="R258" s="288"/>
      <c r="S258" s="288"/>
      <c r="T258" s="288"/>
      <c r="U258" s="288"/>
      <c r="V258" s="288"/>
      <c r="W258" s="288"/>
      <c r="X258" s="288"/>
      <c r="Y258" s="288"/>
      <c r="Z258" s="288"/>
    </row>
    <row r="259" spans="1:26" ht="12.75" customHeight="1">
      <c r="A259" s="288"/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88"/>
      <c r="U259" s="288"/>
      <c r="V259" s="288"/>
      <c r="W259" s="288"/>
      <c r="X259" s="288"/>
      <c r="Y259" s="288"/>
      <c r="Z259" s="288"/>
    </row>
    <row r="260" spans="1:26" ht="12.75" customHeight="1">
      <c r="A260" s="288"/>
      <c r="B260" s="288"/>
      <c r="C260" s="288"/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8"/>
      <c r="O260" s="288"/>
      <c r="P260" s="288"/>
      <c r="Q260" s="288"/>
      <c r="R260" s="288"/>
      <c r="S260" s="288"/>
      <c r="T260" s="288"/>
      <c r="U260" s="288"/>
      <c r="V260" s="288"/>
      <c r="W260" s="288"/>
      <c r="X260" s="288"/>
      <c r="Y260" s="288"/>
      <c r="Z260" s="288"/>
    </row>
    <row r="261" spans="1:26" ht="12.75" customHeight="1">
      <c r="A261" s="288"/>
      <c r="B261" s="288"/>
      <c r="C261" s="288"/>
      <c r="D261" s="288"/>
      <c r="E261" s="288"/>
      <c r="F261" s="288"/>
      <c r="G261" s="288"/>
      <c r="H261" s="288"/>
      <c r="I261" s="288"/>
      <c r="J261" s="288"/>
      <c r="K261" s="288"/>
      <c r="L261" s="288"/>
      <c r="M261" s="288"/>
      <c r="N261" s="288"/>
      <c r="O261" s="288"/>
      <c r="P261" s="288"/>
      <c r="Q261" s="288"/>
      <c r="R261" s="288"/>
      <c r="S261" s="288"/>
      <c r="T261" s="288"/>
      <c r="U261" s="288"/>
      <c r="V261" s="288"/>
      <c r="W261" s="288"/>
      <c r="X261" s="288"/>
      <c r="Y261" s="288"/>
      <c r="Z261" s="288"/>
    </row>
    <row r="262" spans="1:26" ht="12.75" customHeight="1">
      <c r="A262" s="288"/>
      <c r="B262" s="288"/>
      <c r="C262" s="288"/>
      <c r="D262" s="288"/>
      <c r="E262" s="288"/>
      <c r="F262" s="288"/>
      <c r="G262" s="288"/>
      <c r="H262" s="288"/>
      <c r="I262" s="288"/>
      <c r="J262" s="288"/>
      <c r="K262" s="288"/>
      <c r="L262" s="288"/>
      <c r="M262" s="288"/>
      <c r="N262" s="288"/>
      <c r="O262" s="288"/>
      <c r="P262" s="288"/>
      <c r="Q262" s="288"/>
      <c r="R262" s="288"/>
      <c r="S262" s="288"/>
      <c r="T262" s="288"/>
      <c r="U262" s="288"/>
      <c r="V262" s="288"/>
      <c r="W262" s="288"/>
      <c r="X262" s="288"/>
      <c r="Y262" s="288"/>
      <c r="Z262" s="288"/>
    </row>
    <row r="263" spans="1:26" ht="12.75" customHeight="1">
      <c r="A263" s="288"/>
      <c r="B263" s="288"/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</row>
    <row r="264" spans="1:26" ht="12.75" customHeight="1">
      <c r="A264" s="288"/>
      <c r="B264" s="288"/>
      <c r="C264" s="288"/>
      <c r="D264" s="288"/>
      <c r="E264" s="288"/>
      <c r="F264" s="288"/>
      <c r="G264" s="288"/>
      <c r="H264" s="288"/>
      <c r="I264" s="288"/>
      <c r="J264" s="288"/>
      <c r="K264" s="288"/>
      <c r="L264" s="288"/>
      <c r="M264" s="288"/>
      <c r="N264" s="288"/>
      <c r="O264" s="288"/>
      <c r="P264" s="288"/>
      <c r="Q264" s="288"/>
      <c r="R264" s="288"/>
      <c r="S264" s="288"/>
      <c r="T264" s="288"/>
      <c r="U264" s="288"/>
      <c r="V264" s="288"/>
      <c r="W264" s="288"/>
      <c r="X264" s="288"/>
      <c r="Y264" s="288"/>
      <c r="Z264" s="288"/>
    </row>
    <row r="265" spans="1:26" ht="12.75" customHeight="1">
      <c r="A265" s="288"/>
      <c r="B265" s="288"/>
      <c r="C265" s="288"/>
      <c r="D265" s="288"/>
      <c r="E265" s="288"/>
      <c r="F265" s="288"/>
      <c r="G265" s="288"/>
      <c r="H265" s="288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  <c r="S265" s="288"/>
      <c r="T265" s="288"/>
      <c r="U265" s="288"/>
      <c r="V265" s="288"/>
      <c r="W265" s="288"/>
      <c r="X265" s="288"/>
      <c r="Y265" s="288"/>
      <c r="Z265" s="288"/>
    </row>
    <row r="266" spans="1:26" ht="12.75" customHeight="1">
      <c r="A266" s="288"/>
      <c r="B266" s="288"/>
      <c r="C266" s="288"/>
      <c r="D266" s="288"/>
      <c r="E266" s="288"/>
      <c r="F266" s="288"/>
      <c r="G266" s="288"/>
      <c r="H266" s="288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</row>
    <row r="267" spans="1:26" ht="12.75" customHeight="1">
      <c r="A267" s="288"/>
      <c r="B267" s="288"/>
      <c r="C267" s="288"/>
      <c r="D267" s="288"/>
      <c r="E267" s="288"/>
      <c r="F267" s="288"/>
      <c r="G267" s="288"/>
      <c r="H267" s="288"/>
      <c r="I267" s="288"/>
      <c r="J267" s="288"/>
      <c r="K267" s="288"/>
      <c r="L267" s="288"/>
      <c r="M267" s="288"/>
      <c r="N267" s="288"/>
      <c r="O267" s="288"/>
      <c r="P267" s="288"/>
      <c r="Q267" s="288"/>
      <c r="R267" s="288"/>
      <c r="S267" s="288"/>
      <c r="T267" s="288"/>
      <c r="U267" s="288"/>
      <c r="V267" s="288"/>
      <c r="W267" s="288"/>
      <c r="X267" s="288"/>
      <c r="Y267" s="288"/>
      <c r="Z267" s="288"/>
    </row>
    <row r="268" spans="1:26" ht="12.75" customHeight="1">
      <c r="A268" s="288"/>
      <c r="B268" s="288"/>
      <c r="C268" s="288"/>
      <c r="D268" s="288"/>
      <c r="E268" s="288"/>
      <c r="F268" s="288"/>
      <c r="G268" s="288"/>
      <c r="H268" s="288"/>
      <c r="I268" s="288"/>
      <c r="J268" s="288"/>
      <c r="K268" s="288"/>
      <c r="L268" s="288"/>
      <c r="M268" s="288"/>
      <c r="N268" s="288"/>
      <c r="O268" s="288"/>
      <c r="P268" s="288"/>
      <c r="Q268" s="288"/>
      <c r="R268" s="288"/>
      <c r="S268" s="288"/>
      <c r="T268" s="288"/>
      <c r="U268" s="288"/>
      <c r="V268" s="288"/>
      <c r="W268" s="288"/>
      <c r="X268" s="288"/>
      <c r="Y268" s="288"/>
      <c r="Z268" s="288"/>
    </row>
    <row r="269" spans="1:26" ht="12.75" customHeight="1">
      <c r="A269" s="288"/>
      <c r="B269" s="288"/>
      <c r="C269" s="288"/>
      <c r="D269" s="288"/>
      <c r="E269" s="288"/>
      <c r="F269" s="288"/>
      <c r="G269" s="288"/>
      <c r="H269" s="288"/>
      <c r="I269" s="288"/>
      <c r="J269" s="288"/>
      <c r="K269" s="288"/>
      <c r="L269" s="288"/>
      <c r="M269" s="288"/>
      <c r="N269" s="288"/>
      <c r="O269" s="288"/>
      <c r="P269" s="288"/>
      <c r="Q269" s="288"/>
      <c r="R269" s="288"/>
      <c r="S269" s="288"/>
      <c r="T269" s="288"/>
      <c r="U269" s="288"/>
      <c r="V269" s="288"/>
      <c r="W269" s="288"/>
      <c r="X269" s="288"/>
      <c r="Y269" s="288"/>
      <c r="Z269" s="288"/>
    </row>
    <row r="270" spans="1:26" ht="12.75" customHeight="1">
      <c r="A270" s="288"/>
      <c r="B270" s="288"/>
      <c r="C270" s="288"/>
      <c r="D270" s="288"/>
      <c r="E270" s="288"/>
      <c r="F270" s="288"/>
      <c r="G270" s="288"/>
      <c r="H270" s="288"/>
      <c r="I270" s="288"/>
      <c r="J270" s="288"/>
      <c r="K270" s="288"/>
      <c r="L270" s="288"/>
      <c r="M270" s="288"/>
      <c r="N270" s="288"/>
      <c r="O270" s="288"/>
      <c r="P270" s="288"/>
      <c r="Q270" s="288"/>
      <c r="R270" s="288"/>
      <c r="S270" s="288"/>
      <c r="T270" s="288"/>
      <c r="U270" s="288"/>
      <c r="V270" s="288"/>
      <c r="W270" s="288"/>
      <c r="X270" s="288"/>
      <c r="Y270" s="288"/>
      <c r="Z270" s="288"/>
    </row>
    <row r="271" spans="1:26" ht="12.75" customHeight="1">
      <c r="A271" s="288"/>
      <c r="B271" s="288"/>
      <c r="C271" s="288"/>
      <c r="D271" s="288"/>
      <c r="E271" s="288"/>
      <c r="F271" s="288"/>
      <c r="G271" s="288"/>
      <c r="H271" s="288"/>
      <c r="I271" s="288"/>
      <c r="J271" s="288"/>
      <c r="K271" s="288"/>
      <c r="L271" s="288"/>
      <c r="M271" s="288"/>
      <c r="N271" s="288"/>
      <c r="O271" s="288"/>
      <c r="P271" s="288"/>
      <c r="Q271" s="288"/>
      <c r="R271" s="288"/>
      <c r="S271" s="288"/>
      <c r="T271" s="288"/>
      <c r="U271" s="288"/>
      <c r="V271" s="288"/>
      <c r="W271" s="288"/>
      <c r="X271" s="288"/>
      <c r="Y271" s="288"/>
      <c r="Z271" s="288"/>
    </row>
    <row r="272" spans="1:26" ht="12.75" customHeight="1">
      <c r="A272" s="288"/>
      <c r="B272" s="288"/>
      <c r="C272" s="288"/>
      <c r="D272" s="288"/>
      <c r="E272" s="288"/>
      <c r="F272" s="288"/>
      <c r="G272" s="288"/>
      <c r="H272" s="288"/>
      <c r="I272" s="288"/>
      <c r="J272" s="288"/>
      <c r="K272" s="288"/>
      <c r="L272" s="288"/>
      <c r="M272" s="288"/>
      <c r="N272" s="288"/>
      <c r="O272" s="288"/>
      <c r="P272" s="288"/>
      <c r="Q272" s="288"/>
      <c r="R272" s="288"/>
      <c r="S272" s="288"/>
      <c r="T272" s="288"/>
      <c r="U272" s="288"/>
      <c r="V272" s="288"/>
      <c r="W272" s="288"/>
      <c r="X272" s="288"/>
      <c r="Y272" s="288"/>
      <c r="Z272" s="288"/>
    </row>
    <row r="273" spans="1:26" ht="12.75" customHeight="1">
      <c r="A273" s="288"/>
      <c r="B273" s="288"/>
      <c r="C273" s="288"/>
      <c r="D273" s="288"/>
      <c r="E273" s="288"/>
      <c r="F273" s="288"/>
      <c r="G273" s="288"/>
      <c r="H273" s="288"/>
      <c r="I273" s="288"/>
      <c r="J273" s="288"/>
      <c r="K273" s="288"/>
      <c r="L273" s="288"/>
      <c r="M273" s="288"/>
      <c r="N273" s="288"/>
      <c r="O273" s="288"/>
      <c r="P273" s="288"/>
      <c r="Q273" s="288"/>
      <c r="R273" s="288"/>
      <c r="S273" s="288"/>
      <c r="T273" s="288"/>
      <c r="U273" s="288"/>
      <c r="V273" s="288"/>
      <c r="W273" s="288"/>
      <c r="X273" s="288"/>
      <c r="Y273" s="288"/>
      <c r="Z273" s="288"/>
    </row>
    <row r="274" spans="1:26" ht="12.75" customHeight="1">
      <c r="A274" s="288"/>
      <c r="B274" s="288"/>
      <c r="C274" s="288"/>
      <c r="D274" s="288"/>
      <c r="E274" s="288"/>
      <c r="F274" s="288"/>
      <c r="G274" s="288"/>
      <c r="H274" s="288"/>
      <c r="I274" s="288"/>
      <c r="J274" s="288"/>
      <c r="K274" s="288"/>
      <c r="L274" s="288"/>
      <c r="M274" s="288"/>
      <c r="N274" s="288"/>
      <c r="O274" s="288"/>
      <c r="P274" s="288"/>
      <c r="Q274" s="288"/>
      <c r="R274" s="288"/>
      <c r="S274" s="288"/>
      <c r="T274" s="288"/>
      <c r="U274" s="288"/>
      <c r="V274" s="288"/>
      <c r="W274" s="288"/>
      <c r="X274" s="288"/>
      <c r="Y274" s="288"/>
      <c r="Z274" s="288"/>
    </row>
    <row r="275" spans="1:26" ht="12.75" customHeight="1">
      <c r="A275" s="288"/>
      <c r="B275" s="288"/>
      <c r="C275" s="288"/>
      <c r="D275" s="288"/>
      <c r="E275" s="288"/>
      <c r="F275" s="288"/>
      <c r="G275" s="288"/>
      <c r="H275" s="288"/>
      <c r="I275" s="288"/>
      <c r="J275" s="288"/>
      <c r="K275" s="288"/>
      <c r="L275" s="288"/>
      <c r="M275" s="288"/>
      <c r="N275" s="288"/>
      <c r="O275" s="288"/>
      <c r="P275" s="288"/>
      <c r="Q275" s="288"/>
      <c r="R275" s="288"/>
      <c r="S275" s="288"/>
      <c r="T275" s="288"/>
      <c r="U275" s="288"/>
      <c r="V275" s="288"/>
      <c r="W275" s="288"/>
      <c r="X275" s="288"/>
      <c r="Y275" s="288"/>
      <c r="Z275" s="288"/>
    </row>
    <row r="276" spans="1:26" ht="12.75" customHeight="1">
      <c r="A276" s="288"/>
      <c r="B276" s="288"/>
      <c r="C276" s="288"/>
      <c r="D276" s="288"/>
      <c r="E276" s="288"/>
      <c r="F276" s="288"/>
      <c r="G276" s="288"/>
      <c r="H276" s="288"/>
      <c r="I276" s="288"/>
      <c r="J276" s="288"/>
      <c r="K276" s="288"/>
      <c r="L276" s="288"/>
      <c r="M276" s="288"/>
      <c r="N276" s="288"/>
      <c r="O276" s="288"/>
      <c r="P276" s="288"/>
      <c r="Q276" s="288"/>
      <c r="R276" s="288"/>
      <c r="S276" s="288"/>
      <c r="T276" s="288"/>
      <c r="U276" s="288"/>
      <c r="V276" s="288"/>
      <c r="W276" s="288"/>
      <c r="X276" s="288"/>
      <c r="Y276" s="288"/>
      <c r="Z276" s="288"/>
    </row>
    <row r="277" spans="1:26" ht="12.75" customHeight="1">
      <c r="A277" s="288"/>
      <c r="B277" s="288"/>
      <c r="C277" s="288"/>
      <c r="D277" s="288"/>
      <c r="E277" s="288"/>
      <c r="F277" s="288"/>
      <c r="G277" s="288"/>
      <c r="H277" s="288"/>
      <c r="I277" s="288"/>
      <c r="J277" s="288"/>
      <c r="K277" s="288"/>
      <c r="L277" s="288"/>
      <c r="M277" s="288"/>
      <c r="N277" s="288"/>
      <c r="O277" s="288"/>
      <c r="P277" s="288"/>
      <c r="Q277" s="288"/>
      <c r="R277" s="288"/>
      <c r="S277" s="288"/>
      <c r="T277" s="288"/>
      <c r="U277" s="288"/>
      <c r="V277" s="288"/>
      <c r="W277" s="288"/>
      <c r="X277" s="288"/>
      <c r="Y277" s="288"/>
      <c r="Z277" s="288"/>
    </row>
    <row r="278" spans="1:26" ht="12.75" customHeight="1">
      <c r="A278" s="288"/>
      <c r="B278" s="288"/>
      <c r="C278" s="288"/>
      <c r="D278" s="288"/>
      <c r="E278" s="288"/>
      <c r="F278" s="288"/>
      <c r="G278" s="288"/>
      <c r="H278" s="288"/>
      <c r="I278" s="288"/>
      <c r="J278" s="288"/>
      <c r="K278" s="288"/>
      <c r="L278" s="288"/>
      <c r="M278" s="288"/>
      <c r="N278" s="288"/>
      <c r="O278" s="288"/>
      <c r="P278" s="288"/>
      <c r="Q278" s="288"/>
      <c r="R278" s="288"/>
      <c r="S278" s="288"/>
      <c r="T278" s="288"/>
      <c r="U278" s="288"/>
      <c r="V278" s="288"/>
      <c r="W278" s="288"/>
      <c r="X278" s="288"/>
      <c r="Y278" s="288"/>
      <c r="Z278" s="288"/>
    </row>
    <row r="279" spans="1:26" ht="12.75" customHeight="1">
      <c r="A279" s="288"/>
      <c r="B279" s="288"/>
      <c r="C279" s="288"/>
      <c r="D279" s="288"/>
      <c r="E279" s="288"/>
      <c r="F279" s="288"/>
      <c r="G279" s="288"/>
      <c r="H279" s="288"/>
      <c r="I279" s="288"/>
      <c r="J279" s="288"/>
      <c r="K279" s="288"/>
      <c r="L279" s="288"/>
      <c r="M279" s="288"/>
      <c r="N279" s="288"/>
      <c r="O279" s="288"/>
      <c r="P279" s="288"/>
      <c r="Q279" s="288"/>
      <c r="R279" s="288"/>
      <c r="S279" s="288"/>
      <c r="T279" s="288"/>
      <c r="U279" s="288"/>
      <c r="V279" s="288"/>
      <c r="W279" s="288"/>
      <c r="X279" s="288"/>
      <c r="Y279" s="288"/>
      <c r="Z279" s="288"/>
    </row>
    <row r="280" spans="1:26" ht="12.75" customHeight="1">
      <c r="A280" s="288"/>
      <c r="B280" s="288"/>
      <c r="C280" s="288"/>
      <c r="D280" s="288"/>
      <c r="E280" s="288"/>
      <c r="F280" s="288"/>
      <c r="G280" s="288"/>
      <c r="H280" s="288"/>
      <c r="I280" s="288"/>
      <c r="J280" s="288"/>
      <c r="K280" s="288"/>
      <c r="L280" s="288"/>
      <c r="M280" s="288"/>
      <c r="N280" s="288"/>
      <c r="O280" s="288"/>
      <c r="P280" s="288"/>
      <c r="Q280" s="288"/>
      <c r="R280" s="288"/>
      <c r="S280" s="288"/>
      <c r="T280" s="288"/>
      <c r="U280" s="288"/>
      <c r="V280" s="288"/>
      <c r="W280" s="288"/>
      <c r="X280" s="288"/>
      <c r="Y280" s="288"/>
      <c r="Z280" s="288"/>
    </row>
    <row r="281" spans="1:26" ht="12.75" customHeight="1">
      <c r="A281" s="288"/>
      <c r="B281" s="288"/>
      <c r="C281" s="288"/>
      <c r="D281" s="288"/>
      <c r="E281" s="288"/>
      <c r="F281" s="288"/>
      <c r="G281" s="288"/>
      <c r="H281" s="288"/>
      <c r="I281" s="288"/>
      <c r="J281" s="288"/>
      <c r="K281" s="288"/>
      <c r="L281" s="288"/>
      <c r="M281" s="288"/>
      <c r="N281" s="288"/>
      <c r="O281" s="288"/>
      <c r="P281" s="288"/>
      <c r="Q281" s="288"/>
      <c r="R281" s="288"/>
      <c r="S281" s="288"/>
      <c r="T281" s="288"/>
      <c r="U281" s="288"/>
      <c r="V281" s="288"/>
      <c r="W281" s="288"/>
      <c r="X281" s="288"/>
      <c r="Y281" s="288"/>
      <c r="Z281" s="288"/>
    </row>
    <row r="282" spans="1:26" ht="12.75" customHeight="1">
      <c r="A282" s="288"/>
      <c r="B282" s="288"/>
      <c r="C282" s="288"/>
      <c r="D282" s="288"/>
      <c r="E282" s="288"/>
      <c r="F282" s="288"/>
      <c r="G282" s="288"/>
      <c r="H282" s="288"/>
      <c r="I282" s="288"/>
      <c r="J282" s="288"/>
      <c r="K282" s="288"/>
      <c r="L282" s="288"/>
      <c r="M282" s="288"/>
      <c r="N282" s="288"/>
      <c r="O282" s="288"/>
      <c r="P282" s="288"/>
      <c r="Q282" s="288"/>
      <c r="R282" s="288"/>
      <c r="S282" s="288"/>
      <c r="T282" s="288"/>
      <c r="U282" s="288"/>
      <c r="V282" s="288"/>
      <c r="W282" s="288"/>
      <c r="X282" s="288"/>
      <c r="Y282" s="288"/>
      <c r="Z282" s="288"/>
    </row>
    <row r="283" spans="1:26" ht="12.75" customHeight="1">
      <c r="A283" s="288"/>
      <c r="B283" s="288"/>
      <c r="C283" s="288"/>
      <c r="D283" s="288"/>
      <c r="E283" s="288"/>
      <c r="F283" s="288"/>
      <c r="G283" s="288"/>
      <c r="H283" s="288"/>
      <c r="I283" s="288"/>
      <c r="J283" s="288"/>
      <c r="K283" s="288"/>
      <c r="L283" s="288"/>
      <c r="M283" s="288"/>
      <c r="N283" s="288"/>
      <c r="O283" s="288"/>
      <c r="P283" s="288"/>
      <c r="Q283" s="288"/>
      <c r="R283" s="288"/>
      <c r="S283" s="288"/>
      <c r="T283" s="288"/>
      <c r="U283" s="288"/>
      <c r="V283" s="288"/>
      <c r="W283" s="288"/>
      <c r="X283" s="288"/>
      <c r="Y283" s="288"/>
      <c r="Z283" s="288"/>
    </row>
    <row r="284" spans="1:26" ht="12.75" customHeight="1">
      <c r="A284" s="288"/>
      <c r="B284" s="288"/>
      <c r="C284" s="288"/>
      <c r="D284" s="288"/>
      <c r="E284" s="288"/>
      <c r="F284" s="288"/>
      <c r="G284" s="288"/>
      <c r="H284" s="288"/>
      <c r="I284" s="288"/>
      <c r="J284" s="288"/>
      <c r="K284" s="288"/>
      <c r="L284" s="288"/>
      <c r="M284" s="288"/>
      <c r="N284" s="288"/>
      <c r="O284" s="288"/>
      <c r="P284" s="288"/>
      <c r="Q284" s="288"/>
      <c r="R284" s="288"/>
      <c r="S284" s="288"/>
      <c r="T284" s="288"/>
      <c r="U284" s="288"/>
      <c r="V284" s="288"/>
      <c r="W284" s="288"/>
      <c r="X284" s="288"/>
      <c r="Y284" s="288"/>
      <c r="Z284" s="288"/>
    </row>
    <row r="285" spans="1:26" ht="12.75" customHeight="1">
      <c r="A285" s="288"/>
      <c r="B285" s="288"/>
      <c r="C285" s="288"/>
      <c r="D285" s="288"/>
      <c r="E285" s="288"/>
      <c r="F285" s="288"/>
      <c r="G285" s="288"/>
      <c r="H285" s="288"/>
      <c r="I285" s="288"/>
      <c r="J285" s="288"/>
      <c r="K285" s="288"/>
      <c r="L285" s="288"/>
      <c r="M285" s="288"/>
      <c r="N285" s="288"/>
      <c r="O285" s="288"/>
      <c r="P285" s="288"/>
      <c r="Q285" s="288"/>
      <c r="R285" s="288"/>
      <c r="S285" s="288"/>
      <c r="T285" s="288"/>
      <c r="U285" s="288"/>
      <c r="V285" s="288"/>
      <c r="W285" s="288"/>
      <c r="X285" s="288"/>
      <c r="Y285" s="288"/>
      <c r="Z285" s="288"/>
    </row>
    <row r="286" spans="1:26" ht="12.75" customHeight="1">
      <c r="A286" s="288"/>
      <c r="B286" s="288"/>
      <c r="C286" s="288"/>
      <c r="D286" s="288"/>
      <c r="E286" s="288"/>
      <c r="F286" s="288"/>
      <c r="G286" s="288"/>
      <c r="H286" s="288"/>
      <c r="I286" s="288"/>
      <c r="J286" s="288"/>
      <c r="K286" s="288"/>
      <c r="L286" s="288"/>
      <c r="M286" s="288"/>
      <c r="N286" s="288"/>
      <c r="O286" s="288"/>
      <c r="P286" s="288"/>
      <c r="Q286" s="288"/>
      <c r="R286" s="288"/>
      <c r="S286" s="288"/>
      <c r="T286" s="288"/>
      <c r="U286" s="288"/>
      <c r="V286" s="288"/>
      <c r="W286" s="288"/>
      <c r="X286" s="288"/>
      <c r="Y286" s="288"/>
      <c r="Z286" s="288"/>
    </row>
    <row r="287" spans="1:26" ht="12.75" customHeight="1">
      <c r="A287" s="288"/>
      <c r="B287" s="288"/>
      <c r="C287" s="288"/>
      <c r="D287" s="288"/>
      <c r="E287" s="288"/>
      <c r="F287" s="288"/>
      <c r="G287" s="288"/>
      <c r="H287" s="288"/>
      <c r="I287" s="288"/>
      <c r="J287" s="288"/>
      <c r="K287" s="288"/>
      <c r="L287" s="288"/>
      <c r="M287" s="288"/>
      <c r="N287" s="288"/>
      <c r="O287" s="288"/>
      <c r="P287" s="288"/>
      <c r="Q287" s="288"/>
      <c r="R287" s="288"/>
      <c r="S287" s="288"/>
      <c r="T287" s="288"/>
      <c r="U287" s="288"/>
      <c r="V287" s="288"/>
      <c r="W287" s="288"/>
      <c r="X287" s="288"/>
      <c r="Y287" s="288"/>
      <c r="Z287" s="288"/>
    </row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5">
    <mergeCell ref="C61:E61"/>
    <mergeCell ref="B70:E70"/>
    <mergeCell ref="C71:D71"/>
    <mergeCell ref="F74:O74"/>
    <mergeCell ref="F75:G75"/>
    <mergeCell ref="H75:I75"/>
    <mergeCell ref="J75:K75"/>
    <mergeCell ref="L75:M75"/>
    <mergeCell ref="N75:O75"/>
    <mergeCell ref="B54:E54"/>
    <mergeCell ref="B55:E55"/>
    <mergeCell ref="D57:E57"/>
    <mergeCell ref="B56:E56"/>
    <mergeCell ref="C69:E69"/>
    <mergeCell ref="C59:E59"/>
    <mergeCell ref="C60:E60"/>
    <mergeCell ref="C62:E62"/>
    <mergeCell ref="C63:E63"/>
    <mergeCell ref="C64:E64"/>
    <mergeCell ref="C65:E65"/>
    <mergeCell ref="C66:E66"/>
    <mergeCell ref="C67:E67"/>
    <mergeCell ref="C68:E68"/>
    <mergeCell ref="B57:B58"/>
    <mergeCell ref="C57:C58"/>
    <mergeCell ref="C38:D39"/>
    <mergeCell ref="C41:D41"/>
    <mergeCell ref="B50:B51"/>
    <mergeCell ref="C50:D51"/>
    <mergeCell ref="C42:D42"/>
    <mergeCell ref="C43:D43"/>
    <mergeCell ref="C45:D45"/>
    <mergeCell ref="C47:D47"/>
    <mergeCell ref="B48:B49"/>
    <mergeCell ref="C48:D49"/>
    <mergeCell ref="C40:D40"/>
    <mergeCell ref="C46:D46"/>
    <mergeCell ref="Q13:Q14"/>
    <mergeCell ref="C15:E15"/>
    <mergeCell ref="Q19:Q22"/>
    <mergeCell ref="C24:D24"/>
    <mergeCell ref="X10:Y10"/>
    <mergeCell ref="F11:G11"/>
    <mergeCell ref="H11:I11"/>
    <mergeCell ref="J11:K11"/>
    <mergeCell ref="L11:M11"/>
    <mergeCell ref="N11:O11"/>
    <mergeCell ref="S11:V11"/>
    <mergeCell ref="P10:P11"/>
    <mergeCell ref="P57:P58"/>
    <mergeCell ref="D58:E58"/>
    <mergeCell ref="B2:E2"/>
    <mergeCell ref="B10:B11"/>
    <mergeCell ref="C10:C11"/>
    <mergeCell ref="E10:E11"/>
    <mergeCell ref="F10:O10"/>
    <mergeCell ref="B28:E28"/>
    <mergeCell ref="B29:P29"/>
    <mergeCell ref="B32:E32"/>
    <mergeCell ref="B33:B34"/>
    <mergeCell ref="C33:D34"/>
    <mergeCell ref="B35:B36"/>
    <mergeCell ref="C35:D36"/>
    <mergeCell ref="C37:D37"/>
    <mergeCell ref="B38:B39"/>
  </mergeCells>
  <conditionalFormatting sqref="E77 C79:D79">
    <cfRule type="cellIs" dxfId="165" priority="7" operator="greaterThan">
      <formula>0</formula>
    </cfRule>
  </conditionalFormatting>
  <conditionalFormatting sqref="V13">
    <cfRule type="cellIs" dxfId="164" priority="8" operator="lessThan">
      <formula>$U$13</formula>
    </cfRule>
  </conditionalFormatting>
  <conditionalFormatting sqref="V14">
    <cfRule type="cellIs" dxfId="163" priority="9" operator="lessThan">
      <formula>$U$14</formula>
    </cfRule>
  </conditionalFormatting>
  <conditionalFormatting sqref="V16">
    <cfRule type="cellIs" dxfId="162" priority="10" operator="lessThan">
      <formula>$U$16</formula>
    </cfRule>
  </conditionalFormatting>
  <conditionalFormatting sqref="F52:O52">
    <cfRule type="cellIs" dxfId="161" priority="11" operator="lessThan">
      <formula>$F$44/2</formula>
    </cfRule>
  </conditionalFormatting>
  <conditionalFormatting sqref="P55">
    <cfRule type="cellIs" dxfId="160" priority="12" operator="lessThan">
      <formula>#REF!</formula>
    </cfRule>
  </conditionalFormatting>
  <conditionalFormatting sqref="P55">
    <cfRule type="cellIs" dxfId="159" priority="13" operator="greaterThan">
      <formula>#REF!</formula>
    </cfRule>
  </conditionalFormatting>
  <conditionalFormatting sqref="H75">
    <cfRule type="cellIs" dxfId="158" priority="18" operator="greaterThan">
      <formula>$H$75</formula>
    </cfRule>
  </conditionalFormatting>
  <conditionalFormatting sqref="N54:O54">
    <cfRule type="cellIs" dxfId="157" priority="35" operator="lessThan">
      <formula>#REF!</formula>
    </cfRule>
  </conditionalFormatting>
  <conditionalFormatting sqref="N54:O54">
    <cfRule type="cellIs" dxfId="156" priority="36" operator="greaterThan">
      <formula>#REF!</formula>
    </cfRule>
  </conditionalFormatting>
  <conditionalFormatting sqref="H53">
    <cfRule type="cellIs" dxfId="155" priority="37" operator="lessThan">
      <formula>$H$54</formula>
    </cfRule>
  </conditionalFormatting>
  <conditionalFormatting sqref="H53">
    <cfRule type="cellIs" dxfId="154" priority="38" operator="greaterThan">
      <formula>$H$54</formula>
    </cfRule>
  </conditionalFormatting>
  <conditionalFormatting sqref="I53">
    <cfRule type="cellIs" dxfId="153" priority="39" operator="lessThan">
      <formula>$I$54</formula>
    </cfRule>
  </conditionalFormatting>
  <conditionalFormatting sqref="I53">
    <cfRule type="cellIs" dxfId="152" priority="40" operator="greaterThan">
      <formula>$I$54</formula>
    </cfRule>
  </conditionalFormatting>
  <conditionalFormatting sqref="J53">
    <cfRule type="cellIs" dxfId="151" priority="41" operator="lessThan">
      <formula>$J$54</formula>
    </cfRule>
  </conditionalFormatting>
  <conditionalFormatting sqref="J53">
    <cfRule type="cellIs" dxfId="150" priority="42" operator="greaterThan">
      <formula>$J$54</formula>
    </cfRule>
  </conditionalFormatting>
  <conditionalFormatting sqref="K53">
    <cfRule type="cellIs" dxfId="149" priority="43" operator="lessThan">
      <formula>$K$54</formula>
    </cfRule>
  </conditionalFormatting>
  <conditionalFormatting sqref="K53">
    <cfRule type="cellIs" dxfId="148" priority="44" operator="greaterThan">
      <formula>$K$54</formula>
    </cfRule>
  </conditionalFormatting>
  <conditionalFormatting sqref="L53">
    <cfRule type="cellIs" dxfId="147" priority="45" operator="lessThan">
      <formula>$L$54</formula>
    </cfRule>
  </conditionalFormatting>
  <conditionalFormatting sqref="L53">
    <cfRule type="cellIs" dxfId="146" priority="46" operator="greaterThan">
      <formula>$L$54</formula>
    </cfRule>
  </conditionalFormatting>
  <conditionalFormatting sqref="M53">
    <cfRule type="cellIs" dxfId="145" priority="47" operator="lessThan">
      <formula>$M$54</formula>
    </cfRule>
  </conditionalFormatting>
  <conditionalFormatting sqref="M53">
    <cfRule type="cellIs" dxfId="144" priority="48" operator="greaterThan">
      <formula>$M$54</formula>
    </cfRule>
  </conditionalFormatting>
  <conditionalFormatting sqref="N53">
    <cfRule type="cellIs" dxfId="143" priority="49" operator="lessThan">
      <formula>$N$54</formula>
    </cfRule>
  </conditionalFormatting>
  <conditionalFormatting sqref="N53">
    <cfRule type="cellIs" dxfId="142" priority="50" operator="greaterThan">
      <formula>$N$54</formula>
    </cfRule>
  </conditionalFormatting>
  <conditionalFormatting sqref="O53">
    <cfRule type="cellIs" dxfId="141" priority="51" operator="lessThan">
      <formula>$O$54</formula>
    </cfRule>
  </conditionalFormatting>
  <conditionalFormatting sqref="O53">
    <cfRule type="cellIs" dxfId="140" priority="52" operator="greaterThan">
      <formula>$O$54</formula>
    </cfRule>
  </conditionalFormatting>
  <conditionalFormatting sqref="F56:G56">
    <cfRule type="cellIs" dxfId="139" priority="5" operator="notEqual">
      <formula>$F$75</formula>
    </cfRule>
  </conditionalFormatting>
  <conditionalFormatting sqref="H56:I56">
    <cfRule type="cellIs" dxfId="138" priority="4" operator="notEqual">
      <formula>$H$75</formula>
    </cfRule>
  </conditionalFormatting>
  <conditionalFormatting sqref="J56:K56">
    <cfRule type="cellIs" dxfId="137" priority="3" operator="notEqual">
      <formula>$J$75</formula>
    </cfRule>
  </conditionalFormatting>
  <conditionalFormatting sqref="L56:M56">
    <cfRule type="cellIs" dxfId="136" priority="2" operator="notEqual">
      <formula>$L$75</formula>
    </cfRule>
  </conditionalFormatting>
  <conditionalFormatting sqref="N56:O56">
    <cfRule type="cellIs" dxfId="135" priority="1" operator="notEqual">
      <formula>$N$75</formula>
    </cfRule>
  </conditionalFormatting>
  <dataValidations count="4"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13:D14 D30">
      <formula1>$T$21:$T$23</formula1>
    </dataValidation>
    <dataValidation type="list" allowBlank="1" showErrorMessage="1" sqref="E33:E43 F55:O55 E45:E51">
      <formula1>$T$13:$T$16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9"/>
  <sheetViews>
    <sheetView tabSelected="1" zoomScaleNormal="100" workbookViewId="0">
      <pane ySplit="11" topLeftCell="A38" activePane="bottomLeft" state="frozen"/>
      <selection pane="bottomLeft" activeCell="C50" sqref="C50:D50"/>
    </sheetView>
  </sheetViews>
  <sheetFormatPr defaultColWidth="14.44140625" defaultRowHeight="15" customHeight="1"/>
  <cols>
    <col min="1" max="1" width="21.44140625" style="498" customWidth="1"/>
    <col min="2" max="2" width="3.44140625" style="498" customWidth="1"/>
    <col min="3" max="3" width="33" style="498" customWidth="1"/>
    <col min="4" max="4" width="7.33203125" style="498" customWidth="1"/>
    <col min="5" max="5" width="12.88671875" style="498" customWidth="1"/>
    <col min="6" max="9" width="5.77734375" style="498" customWidth="1"/>
    <col min="10" max="10" width="5.44140625" style="498" customWidth="1"/>
    <col min="11" max="13" width="5.77734375" style="498" customWidth="1"/>
    <col min="14" max="14" width="7.77734375" style="498" customWidth="1"/>
    <col min="15" max="15" width="5.77734375" style="498" customWidth="1"/>
    <col min="16" max="16" width="19.21875" style="498" customWidth="1"/>
    <col min="17" max="17" width="5.5546875" style="498" customWidth="1"/>
    <col min="18" max="19" width="8.77734375" style="498" customWidth="1"/>
    <col min="20" max="20" width="19.44140625" style="498" customWidth="1"/>
    <col min="21" max="22" width="14.21875" style="498" customWidth="1"/>
    <col min="23" max="23" width="15.77734375" style="498" customWidth="1"/>
    <col min="24" max="24" width="40.21875" style="498" customWidth="1"/>
    <col min="25" max="25" width="24.5546875" style="498" customWidth="1"/>
    <col min="26" max="16384" width="14.44140625" style="498"/>
  </cols>
  <sheetData>
    <row r="1" spans="1:25" ht="21.75" customHeight="1">
      <c r="B1" s="499" t="s">
        <v>1</v>
      </c>
      <c r="Q1" s="500"/>
    </row>
    <row r="2" spans="1:25" ht="12.75" customHeight="1">
      <c r="B2" s="866" t="s">
        <v>308</v>
      </c>
      <c r="C2" s="867"/>
      <c r="D2" s="867"/>
      <c r="E2" s="867"/>
      <c r="L2" s="501"/>
      <c r="M2" s="501"/>
      <c r="N2" s="501"/>
      <c r="O2" s="501"/>
      <c r="Q2" s="500"/>
    </row>
    <row r="3" spans="1:25" ht="12.75" customHeight="1">
      <c r="B3" s="502" t="s">
        <v>15</v>
      </c>
      <c r="L3" s="503"/>
      <c r="M3" s="503"/>
      <c r="N3" s="503"/>
      <c r="Q3" s="500"/>
    </row>
    <row r="4" spans="1:25" ht="12.75" customHeight="1">
      <c r="B4" s="504" t="s">
        <v>16</v>
      </c>
      <c r="L4" s="503"/>
      <c r="M4" s="503"/>
      <c r="N4" s="503"/>
      <c r="Q4" s="500"/>
    </row>
    <row r="5" spans="1:25" ht="12.75" customHeight="1">
      <c r="B5" s="504" t="s">
        <v>17</v>
      </c>
      <c r="D5" s="501" t="str">
        <f>IF($C$30=0," ",$C$30)</f>
        <v>język obcy nowożytny</v>
      </c>
      <c r="H5" s="501" t="str">
        <f>IF(C31=0," ",C31)</f>
        <v>matematyka</v>
      </c>
      <c r="L5" s="503"/>
      <c r="M5" s="503"/>
      <c r="N5" s="503"/>
      <c r="Q5" s="500"/>
    </row>
    <row r="6" spans="1:25" ht="12.75" customHeight="1">
      <c r="B6" s="502" t="s">
        <v>22</v>
      </c>
      <c r="C6" s="505"/>
      <c r="D6" s="506"/>
      <c r="H6" s="501"/>
      <c r="L6" s="503"/>
      <c r="M6" s="503"/>
      <c r="N6" s="503"/>
      <c r="Q6" s="500"/>
    </row>
    <row r="7" spans="1:25" ht="12.75" customHeight="1">
      <c r="B7" s="502"/>
      <c r="C7" s="507" t="s">
        <v>309</v>
      </c>
      <c r="D7" s="508" t="s">
        <v>310</v>
      </c>
      <c r="H7" s="501"/>
      <c r="L7" s="503"/>
      <c r="M7" s="503"/>
      <c r="N7" s="503"/>
      <c r="Q7" s="500"/>
    </row>
    <row r="8" spans="1:25" ht="12.75" customHeight="1">
      <c r="B8" s="502"/>
      <c r="C8" s="507" t="s">
        <v>311</v>
      </c>
      <c r="D8" s="508" t="s">
        <v>312</v>
      </c>
      <c r="H8" s="501"/>
      <c r="L8" s="503"/>
      <c r="M8" s="503"/>
      <c r="N8" s="503"/>
      <c r="Q8" s="500"/>
    </row>
    <row r="9" spans="1:25" ht="12.75" customHeight="1">
      <c r="Q9" s="500"/>
    </row>
    <row r="10" spans="1:25" ht="24.75" customHeight="1">
      <c r="B10" s="868" t="s">
        <v>4</v>
      </c>
      <c r="C10" s="870" t="s">
        <v>5</v>
      </c>
      <c r="D10" s="509"/>
      <c r="E10" s="872"/>
      <c r="F10" s="874" t="s">
        <v>6</v>
      </c>
      <c r="G10" s="875"/>
      <c r="H10" s="875"/>
      <c r="I10" s="875"/>
      <c r="J10" s="875"/>
      <c r="K10" s="875"/>
      <c r="L10" s="875"/>
      <c r="M10" s="875"/>
      <c r="N10" s="875"/>
      <c r="O10" s="876"/>
      <c r="P10" s="880" t="s">
        <v>44</v>
      </c>
      <c r="Q10" s="510"/>
      <c r="X10" s="878" t="s">
        <v>7</v>
      </c>
      <c r="Y10" s="876"/>
    </row>
    <row r="11" spans="1:25" ht="25.5" customHeight="1">
      <c r="B11" s="869"/>
      <c r="C11" s="871"/>
      <c r="D11" s="511"/>
      <c r="E11" s="873"/>
      <c r="F11" s="874" t="s">
        <v>8</v>
      </c>
      <c r="G11" s="876"/>
      <c r="H11" s="874" t="s">
        <v>9</v>
      </c>
      <c r="I11" s="876"/>
      <c r="J11" s="874" t="s">
        <v>10</v>
      </c>
      <c r="K11" s="876"/>
      <c r="L11" s="874" t="s">
        <v>11</v>
      </c>
      <c r="M11" s="876"/>
      <c r="N11" s="879" t="s">
        <v>45</v>
      </c>
      <c r="O11" s="876"/>
      <c r="P11" s="869"/>
      <c r="Q11" s="510"/>
      <c r="S11" s="878" t="s">
        <v>46</v>
      </c>
      <c r="T11" s="875"/>
      <c r="U11" s="875"/>
      <c r="V11" s="876"/>
      <c r="X11" s="512" t="s">
        <v>47</v>
      </c>
      <c r="Y11" s="513" t="s">
        <v>48</v>
      </c>
    </row>
    <row r="12" spans="1:25" ht="12.75" customHeight="1">
      <c r="A12" s="514"/>
      <c r="B12" s="515">
        <v>1</v>
      </c>
      <c r="C12" s="303" t="s">
        <v>14</v>
      </c>
      <c r="D12" s="304"/>
      <c r="E12" s="305" t="str">
        <f>IF(C29="język obcy nowożytny","R","P")</f>
        <v>P</v>
      </c>
      <c r="F12" s="306">
        <v>3</v>
      </c>
      <c r="G12" s="306">
        <v>3</v>
      </c>
      <c r="H12" s="306">
        <v>3</v>
      </c>
      <c r="I12" s="306">
        <v>3</v>
      </c>
      <c r="J12" s="306">
        <v>3</v>
      </c>
      <c r="K12" s="306">
        <v>3</v>
      </c>
      <c r="L12" s="306">
        <v>3</v>
      </c>
      <c r="M12" s="306">
        <v>3</v>
      </c>
      <c r="N12" s="306">
        <v>4</v>
      </c>
      <c r="O12" s="306">
        <v>4</v>
      </c>
      <c r="P12" s="516">
        <f t="shared" ref="P12:P28" si="0">SUM(F12:O12)/2</f>
        <v>16</v>
      </c>
      <c r="Q12" s="517"/>
      <c r="S12" s="518"/>
      <c r="T12" s="518" t="s">
        <v>50</v>
      </c>
      <c r="U12" s="518" t="s">
        <v>51</v>
      </c>
      <c r="V12" s="518" t="s">
        <v>52</v>
      </c>
      <c r="X12" s="518"/>
      <c r="Y12" s="518"/>
    </row>
    <row r="13" spans="1:25" ht="12.75" customHeight="1">
      <c r="A13" s="514"/>
      <c r="B13" s="515">
        <v>2</v>
      </c>
      <c r="C13" s="303" t="s">
        <v>24</v>
      </c>
      <c r="D13" s="310" t="s">
        <v>53</v>
      </c>
      <c r="E13" s="305" t="str">
        <f>IF(C30="język obcy nowożytny","R","P")</f>
        <v>R</v>
      </c>
      <c r="F13" s="306">
        <v>2</v>
      </c>
      <c r="G13" s="306">
        <v>2</v>
      </c>
      <c r="H13" s="306">
        <v>2</v>
      </c>
      <c r="I13" s="306">
        <v>2</v>
      </c>
      <c r="J13" s="306">
        <v>2</v>
      </c>
      <c r="K13" s="306">
        <v>2</v>
      </c>
      <c r="L13" s="306">
        <v>3</v>
      </c>
      <c r="M13" s="306">
        <v>3</v>
      </c>
      <c r="N13" s="306">
        <v>3</v>
      </c>
      <c r="O13" s="306">
        <v>3</v>
      </c>
      <c r="P13" s="516">
        <f t="shared" si="0"/>
        <v>12</v>
      </c>
      <c r="Q13" s="881">
        <f>SUM(P13:P14)</f>
        <v>20</v>
      </c>
      <c r="S13" s="518" t="s">
        <v>55</v>
      </c>
      <c r="T13" s="520" t="s">
        <v>309</v>
      </c>
      <c r="U13" s="521">
        <v>650</v>
      </c>
      <c r="V13" s="521" t="e">
        <f>SUMIF($E$33:$E$44,$T13,#REF!)+SUMIF($E$50:$E$56,$T13,#REF!)</f>
        <v>#REF!</v>
      </c>
      <c r="X13" s="518" t="s">
        <v>14</v>
      </c>
      <c r="Y13" s="518" t="s">
        <v>24</v>
      </c>
    </row>
    <row r="14" spans="1:25" ht="12.75" customHeight="1">
      <c r="A14" s="514"/>
      <c r="B14" s="515">
        <v>3</v>
      </c>
      <c r="C14" s="303" t="s">
        <v>56</v>
      </c>
      <c r="D14" s="310" t="s">
        <v>69</v>
      </c>
      <c r="E14" s="305" t="s">
        <v>49</v>
      </c>
      <c r="F14" s="306">
        <v>2</v>
      </c>
      <c r="G14" s="306">
        <v>2</v>
      </c>
      <c r="H14" s="306">
        <v>2</v>
      </c>
      <c r="I14" s="306">
        <v>2</v>
      </c>
      <c r="J14" s="306">
        <v>2</v>
      </c>
      <c r="K14" s="306">
        <v>2</v>
      </c>
      <c r="L14" s="306">
        <v>1</v>
      </c>
      <c r="M14" s="306">
        <v>1</v>
      </c>
      <c r="N14" s="306">
        <v>1</v>
      </c>
      <c r="O14" s="306">
        <v>1</v>
      </c>
      <c r="P14" s="516">
        <f t="shared" si="0"/>
        <v>8</v>
      </c>
      <c r="Q14" s="869"/>
      <c r="S14" s="518" t="s">
        <v>58</v>
      </c>
      <c r="T14" s="520" t="s">
        <v>311</v>
      </c>
      <c r="U14" s="521">
        <v>450</v>
      </c>
      <c r="V14" s="521" t="e">
        <f>SUMIF($E$33:$E$44,$T14,#REF!)+SUMIF($E$50:$E$56,$T14,#REF!)</f>
        <v>#REF!</v>
      </c>
      <c r="X14" s="518" t="s">
        <v>29</v>
      </c>
      <c r="Y14" s="518" t="s">
        <v>26</v>
      </c>
    </row>
    <row r="15" spans="1:25" ht="12.75" customHeight="1">
      <c r="A15" s="514"/>
      <c r="B15" s="515">
        <v>4</v>
      </c>
      <c r="C15" s="710" t="s">
        <v>328</v>
      </c>
      <c r="D15" s="644"/>
      <c r="E15" s="645"/>
      <c r="F15" s="306">
        <v>1</v>
      </c>
      <c r="G15" s="306">
        <v>1</v>
      </c>
      <c r="H15" s="306"/>
      <c r="I15" s="306"/>
      <c r="J15" s="306"/>
      <c r="K15" s="306"/>
      <c r="L15" s="306"/>
      <c r="M15" s="306"/>
      <c r="N15" s="306"/>
      <c r="O15" s="306"/>
      <c r="P15" s="516">
        <f t="shared" si="0"/>
        <v>1</v>
      </c>
      <c r="Q15" s="517"/>
      <c r="S15" s="621" t="s">
        <v>145</v>
      </c>
      <c r="T15" s="622" t="s">
        <v>345</v>
      </c>
      <c r="U15" s="621"/>
      <c r="X15" s="518" t="s">
        <v>30</v>
      </c>
      <c r="Y15" s="518" t="s">
        <v>31</v>
      </c>
    </row>
    <row r="16" spans="1:25" ht="12.75" customHeight="1">
      <c r="A16" s="514"/>
      <c r="B16" s="515">
        <v>5</v>
      </c>
      <c r="C16" s="303" t="s">
        <v>26</v>
      </c>
      <c r="D16" s="304"/>
      <c r="E16" s="305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516">
        <f t="shared" si="0"/>
        <v>7</v>
      </c>
      <c r="Q16" s="517"/>
      <c r="S16" s="522"/>
      <c r="T16" s="523"/>
      <c r="U16" s="517"/>
      <c r="V16" s="517"/>
      <c r="X16" s="518" t="s">
        <v>33</v>
      </c>
      <c r="Y16" s="518" t="s">
        <v>34</v>
      </c>
    </row>
    <row r="17" spans="1:25" ht="12.75" customHeight="1">
      <c r="A17" s="514"/>
      <c r="B17" s="515">
        <v>6</v>
      </c>
      <c r="C17" s="303" t="s">
        <v>307</v>
      </c>
      <c r="D17" s="314"/>
      <c r="E17" s="305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516">
        <f t="shared" si="0"/>
        <v>3</v>
      </c>
      <c r="Q17" s="517"/>
      <c r="X17" s="518" t="s">
        <v>35</v>
      </c>
      <c r="Y17" s="518" t="s">
        <v>36</v>
      </c>
    </row>
    <row r="18" spans="1:25" ht="12.75" customHeight="1">
      <c r="A18" s="514"/>
      <c r="B18" s="515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516">
        <f t="shared" si="0"/>
        <v>2</v>
      </c>
      <c r="Q18" s="517"/>
      <c r="X18" s="518" t="s">
        <v>37</v>
      </c>
      <c r="Y18" s="518" t="s">
        <v>38</v>
      </c>
    </row>
    <row r="19" spans="1:25" ht="12.75" customHeight="1">
      <c r="A19" s="514"/>
      <c r="B19" s="515">
        <v>8</v>
      </c>
      <c r="C19" s="303" t="s">
        <v>31</v>
      </c>
      <c r="D19" s="304"/>
      <c r="E19" s="305" t="str">
        <f t="shared" ref="E19:E24" si="1">IF(OR($C$30=C19,$C$31=C19),"R","P")</f>
        <v>P</v>
      </c>
      <c r="F19" s="312">
        <v>1</v>
      </c>
      <c r="G19" s="312">
        <v>1</v>
      </c>
      <c r="H19" s="312">
        <v>1</v>
      </c>
      <c r="I19" s="312">
        <v>1</v>
      </c>
      <c r="J19" s="312">
        <v>1</v>
      </c>
      <c r="K19" s="312">
        <v>1</v>
      </c>
      <c r="L19" s="312">
        <v>1</v>
      </c>
      <c r="M19" s="312">
        <v>1</v>
      </c>
      <c r="N19" s="306"/>
      <c r="O19" s="306"/>
      <c r="P19" s="516">
        <f t="shared" si="0"/>
        <v>4</v>
      </c>
      <c r="Q19" s="881">
        <f>SUM(P19:P22)</f>
        <v>16</v>
      </c>
      <c r="X19" s="518"/>
      <c r="Y19" s="518" t="s">
        <v>39</v>
      </c>
    </row>
    <row r="20" spans="1:25" ht="12.75" customHeight="1">
      <c r="A20" s="514"/>
      <c r="B20" s="515">
        <v>9</v>
      </c>
      <c r="C20" s="303" t="s">
        <v>34</v>
      </c>
      <c r="D20" s="304"/>
      <c r="E20" s="305" t="str">
        <f t="shared" si="1"/>
        <v>P</v>
      </c>
      <c r="F20" s="312">
        <v>1</v>
      </c>
      <c r="G20" s="312">
        <v>1</v>
      </c>
      <c r="H20" s="312">
        <v>1</v>
      </c>
      <c r="I20" s="312">
        <v>1</v>
      </c>
      <c r="J20" s="312">
        <v>1</v>
      </c>
      <c r="K20" s="312">
        <v>1</v>
      </c>
      <c r="L20" s="312">
        <v>1</v>
      </c>
      <c r="M20" s="312">
        <v>1</v>
      </c>
      <c r="N20" s="306"/>
      <c r="O20" s="306"/>
      <c r="P20" s="516">
        <f t="shared" si="0"/>
        <v>4</v>
      </c>
      <c r="Q20" s="882"/>
      <c r="S20" s="498" t="s">
        <v>65</v>
      </c>
      <c r="X20" s="518"/>
      <c r="Y20" s="518" t="s">
        <v>40</v>
      </c>
    </row>
    <row r="21" spans="1:25" ht="12.75" customHeight="1">
      <c r="A21" s="514"/>
      <c r="B21" s="515">
        <v>10</v>
      </c>
      <c r="C21" s="303" t="s">
        <v>36</v>
      </c>
      <c r="D21" s="304"/>
      <c r="E21" s="305" t="str">
        <f t="shared" si="1"/>
        <v>P</v>
      </c>
      <c r="F21" s="312">
        <v>1</v>
      </c>
      <c r="G21" s="312">
        <v>1</v>
      </c>
      <c r="H21" s="312">
        <v>1</v>
      </c>
      <c r="I21" s="312">
        <v>1</v>
      </c>
      <c r="J21" s="312">
        <v>1</v>
      </c>
      <c r="K21" s="312">
        <v>1</v>
      </c>
      <c r="L21" s="312">
        <v>1</v>
      </c>
      <c r="M21" s="312">
        <v>1</v>
      </c>
      <c r="N21" s="306"/>
      <c r="O21" s="306"/>
      <c r="P21" s="516">
        <f t="shared" si="0"/>
        <v>4</v>
      </c>
      <c r="Q21" s="882"/>
      <c r="T21" s="506" t="s">
        <v>66</v>
      </c>
      <c r="U21" s="524" t="s">
        <v>67</v>
      </c>
      <c r="X21" s="500"/>
      <c r="Y21" s="500"/>
    </row>
    <row r="22" spans="1:25" ht="12.75" customHeight="1">
      <c r="A22" s="514"/>
      <c r="B22" s="515">
        <v>11</v>
      </c>
      <c r="C22" s="303" t="s">
        <v>38</v>
      </c>
      <c r="D22" s="304"/>
      <c r="E22" s="305" t="str">
        <f t="shared" si="1"/>
        <v>P</v>
      </c>
      <c r="F22" s="312">
        <v>1</v>
      </c>
      <c r="G22" s="312">
        <v>1</v>
      </c>
      <c r="H22" s="312">
        <v>1</v>
      </c>
      <c r="I22" s="312">
        <v>1</v>
      </c>
      <c r="J22" s="312">
        <v>1</v>
      </c>
      <c r="K22" s="312">
        <v>1</v>
      </c>
      <c r="L22" s="312">
        <v>1</v>
      </c>
      <c r="M22" s="312">
        <v>1</v>
      </c>
      <c r="N22" s="306"/>
      <c r="O22" s="306"/>
      <c r="P22" s="516">
        <f t="shared" si="0"/>
        <v>4</v>
      </c>
      <c r="Q22" s="869"/>
      <c r="T22" s="506" t="s">
        <v>53</v>
      </c>
      <c r="U22" s="524" t="s">
        <v>68</v>
      </c>
      <c r="X22" s="500"/>
      <c r="Y22" s="500"/>
    </row>
    <row r="23" spans="1:25" ht="12.75" customHeight="1">
      <c r="A23" s="514"/>
      <c r="B23" s="515">
        <v>12</v>
      </c>
      <c r="C23" s="303" t="s">
        <v>39</v>
      </c>
      <c r="D23" s="314"/>
      <c r="E23" s="305" t="str">
        <f t="shared" si="1"/>
        <v>R</v>
      </c>
      <c r="F23" s="306">
        <v>2</v>
      </c>
      <c r="G23" s="306">
        <v>2</v>
      </c>
      <c r="H23" s="306">
        <v>2</v>
      </c>
      <c r="I23" s="306">
        <v>2</v>
      </c>
      <c r="J23" s="306">
        <v>3</v>
      </c>
      <c r="K23" s="306">
        <v>3</v>
      </c>
      <c r="L23" s="306">
        <v>3</v>
      </c>
      <c r="M23" s="306">
        <v>3</v>
      </c>
      <c r="N23" s="306">
        <v>4</v>
      </c>
      <c r="O23" s="306">
        <v>4</v>
      </c>
      <c r="P23" s="516">
        <f t="shared" si="0"/>
        <v>14</v>
      </c>
      <c r="Q23" s="517"/>
      <c r="T23" s="506" t="s">
        <v>228</v>
      </c>
      <c r="U23" s="524" t="s">
        <v>70</v>
      </c>
    </row>
    <row r="24" spans="1:25" ht="12.75" customHeight="1">
      <c r="A24" s="514"/>
      <c r="B24" s="515">
        <v>13</v>
      </c>
      <c r="C24" s="728" t="s">
        <v>40</v>
      </c>
      <c r="D24" s="723"/>
      <c r="E24" s="305" t="str">
        <f t="shared" si="1"/>
        <v>P</v>
      </c>
      <c r="F24" s="306">
        <v>1</v>
      </c>
      <c r="G24" s="306">
        <v>1</v>
      </c>
      <c r="H24" s="306">
        <v>1</v>
      </c>
      <c r="I24" s="306">
        <v>1</v>
      </c>
      <c r="J24" s="306">
        <v>1</v>
      </c>
      <c r="K24" s="306">
        <v>1</v>
      </c>
      <c r="L24" s="306"/>
      <c r="M24" s="306"/>
      <c r="N24" s="306"/>
      <c r="O24" s="306"/>
      <c r="P24" s="516">
        <f t="shared" si="0"/>
        <v>3</v>
      </c>
      <c r="Q24" s="517"/>
      <c r="T24" s="506" t="s">
        <v>229</v>
      </c>
      <c r="U24" s="524" t="s">
        <v>71</v>
      </c>
    </row>
    <row r="25" spans="1:25" ht="12.75" customHeight="1">
      <c r="A25" s="514"/>
      <c r="B25" s="515">
        <v>14</v>
      </c>
      <c r="C25" s="303" t="s">
        <v>72</v>
      </c>
      <c r="D25" s="314"/>
      <c r="E25" s="305"/>
      <c r="F25" s="306">
        <v>3</v>
      </c>
      <c r="G25" s="306">
        <v>3</v>
      </c>
      <c r="H25" s="306">
        <v>3</v>
      </c>
      <c r="I25" s="306">
        <v>3</v>
      </c>
      <c r="J25" s="306">
        <v>3</v>
      </c>
      <c r="K25" s="306">
        <v>3</v>
      </c>
      <c r="L25" s="306">
        <v>3</v>
      </c>
      <c r="M25" s="306">
        <v>3</v>
      </c>
      <c r="N25" s="306">
        <v>3</v>
      </c>
      <c r="O25" s="306">
        <v>3</v>
      </c>
      <c r="P25" s="516">
        <f t="shared" si="0"/>
        <v>15</v>
      </c>
      <c r="Q25" s="517"/>
    </row>
    <row r="26" spans="1:25" ht="12.75" customHeight="1">
      <c r="A26" s="514"/>
      <c r="B26" s="515">
        <v>15</v>
      </c>
      <c r="C26" s="303" t="s">
        <v>73</v>
      </c>
      <c r="D26" s="314"/>
      <c r="E26" s="305"/>
      <c r="F26" s="306">
        <v>1</v>
      </c>
      <c r="G26" s="306">
        <v>1</v>
      </c>
      <c r="H26" s="306"/>
      <c r="I26" s="306"/>
      <c r="J26" s="306"/>
      <c r="K26" s="306"/>
      <c r="L26" s="306"/>
      <c r="M26" s="306"/>
      <c r="N26" s="306"/>
      <c r="O26" s="306"/>
      <c r="P26" s="516">
        <f t="shared" si="0"/>
        <v>1</v>
      </c>
      <c r="Q26" s="517"/>
    </row>
    <row r="27" spans="1:25" ht="12.75" customHeight="1">
      <c r="A27" s="514"/>
      <c r="B27" s="515">
        <v>16</v>
      </c>
      <c r="C27" s="303" t="s">
        <v>74</v>
      </c>
      <c r="D27" s="314"/>
      <c r="E27" s="305"/>
      <c r="F27" s="306">
        <v>1</v>
      </c>
      <c r="G27" s="306">
        <v>1</v>
      </c>
      <c r="H27" s="306">
        <v>1</v>
      </c>
      <c r="I27" s="306">
        <v>1</v>
      </c>
      <c r="J27" s="306">
        <v>1</v>
      </c>
      <c r="K27" s="306">
        <v>1</v>
      </c>
      <c r="L27" s="306">
        <v>1</v>
      </c>
      <c r="M27" s="306">
        <v>1</v>
      </c>
      <c r="N27" s="306">
        <v>1</v>
      </c>
      <c r="O27" s="306">
        <v>1</v>
      </c>
      <c r="P27" s="516">
        <f t="shared" si="0"/>
        <v>5</v>
      </c>
      <c r="Q27" s="517"/>
    </row>
    <row r="28" spans="1:25" ht="12.75" customHeight="1">
      <c r="B28" s="877" t="s">
        <v>75</v>
      </c>
      <c r="C28" s="875"/>
      <c r="D28" s="875"/>
      <c r="E28" s="876"/>
      <c r="F28" s="525">
        <f t="shared" ref="F28:O28" si="2">SUM(F12:F27)</f>
        <v>24</v>
      </c>
      <c r="G28" s="525">
        <f t="shared" si="2"/>
        <v>24</v>
      </c>
      <c r="H28" s="525">
        <f t="shared" si="2"/>
        <v>22</v>
      </c>
      <c r="I28" s="525">
        <f t="shared" si="2"/>
        <v>22</v>
      </c>
      <c r="J28" s="525">
        <f t="shared" si="2"/>
        <v>21</v>
      </c>
      <c r="K28" s="525">
        <f t="shared" si="2"/>
        <v>21</v>
      </c>
      <c r="L28" s="525">
        <f t="shared" si="2"/>
        <v>19</v>
      </c>
      <c r="M28" s="525">
        <f t="shared" si="2"/>
        <v>19</v>
      </c>
      <c r="N28" s="525">
        <f t="shared" si="2"/>
        <v>18</v>
      </c>
      <c r="O28" s="525">
        <f t="shared" si="2"/>
        <v>16</v>
      </c>
      <c r="P28" s="525">
        <f t="shared" si="0"/>
        <v>103</v>
      </c>
      <c r="Q28" s="517"/>
      <c r="S28" s="501"/>
      <c r="T28" s="526"/>
      <c r="X28" s="526"/>
    </row>
    <row r="29" spans="1:25" ht="12.75" customHeight="1">
      <c r="B29" s="885" t="s">
        <v>76</v>
      </c>
      <c r="C29" s="875"/>
      <c r="D29" s="875"/>
      <c r="E29" s="875"/>
      <c r="F29" s="875"/>
      <c r="G29" s="875"/>
      <c r="H29" s="875"/>
      <c r="I29" s="875"/>
      <c r="J29" s="875"/>
      <c r="K29" s="875"/>
      <c r="L29" s="875"/>
      <c r="M29" s="875"/>
      <c r="N29" s="875"/>
      <c r="O29" s="875"/>
      <c r="P29" s="875"/>
      <c r="Q29" s="517"/>
      <c r="S29" s="501"/>
      <c r="X29" s="526"/>
    </row>
    <row r="30" spans="1:25" ht="12.75" customHeight="1">
      <c r="B30" s="527">
        <v>1</v>
      </c>
      <c r="C30" s="528" t="s">
        <v>24</v>
      </c>
      <c r="D30" s="519" t="s">
        <v>142</v>
      </c>
      <c r="E30" s="521"/>
      <c r="F30" s="529"/>
      <c r="G30" s="529"/>
      <c r="H30" s="529"/>
      <c r="I30" s="529"/>
      <c r="J30" s="529">
        <v>1</v>
      </c>
      <c r="K30" s="529">
        <v>1</v>
      </c>
      <c r="L30" s="529">
        <v>1</v>
      </c>
      <c r="M30" s="529">
        <v>1</v>
      </c>
      <c r="N30" s="529"/>
      <c r="O30" s="529"/>
      <c r="P30" s="530">
        <f t="shared" ref="P30:P58" si="3">SUM(F30:O30)/2</f>
        <v>2</v>
      </c>
      <c r="Q30" s="517"/>
      <c r="S30" s="531"/>
      <c r="T30" s="532"/>
      <c r="U30" s="526"/>
      <c r="V30" s="526"/>
      <c r="W30" s="526"/>
      <c r="X30" s="526"/>
    </row>
    <row r="31" spans="1:25" ht="12.75" customHeight="1">
      <c r="B31" s="533">
        <v>2</v>
      </c>
      <c r="C31" s="528" t="s">
        <v>39</v>
      </c>
      <c r="D31" s="528"/>
      <c r="E31" s="521"/>
      <c r="F31" s="529">
        <v>1</v>
      </c>
      <c r="G31" s="529">
        <v>1</v>
      </c>
      <c r="H31" s="529">
        <v>1</v>
      </c>
      <c r="I31" s="529">
        <v>1</v>
      </c>
      <c r="J31" s="529">
        <v>1</v>
      </c>
      <c r="K31" s="529">
        <v>1</v>
      </c>
      <c r="L31" s="529">
        <v>1</v>
      </c>
      <c r="M31" s="529">
        <v>1</v>
      </c>
      <c r="N31" s="529">
        <v>2</v>
      </c>
      <c r="O31" s="529">
        <v>2</v>
      </c>
      <c r="P31" s="530">
        <f t="shared" si="3"/>
        <v>6</v>
      </c>
      <c r="Q31" s="517"/>
      <c r="S31" s="531"/>
      <c r="T31" s="532"/>
      <c r="U31" s="526"/>
      <c r="V31" s="526"/>
      <c r="W31" s="526"/>
      <c r="X31" s="526"/>
    </row>
    <row r="32" spans="1:25" ht="12.75" customHeight="1">
      <c r="B32" s="886" t="s">
        <v>82</v>
      </c>
      <c r="C32" s="875"/>
      <c r="D32" s="875"/>
      <c r="E32" s="876"/>
      <c r="F32" s="534">
        <f t="shared" ref="F32:O32" si="4">SUM(F30:F31)</f>
        <v>1</v>
      </c>
      <c r="G32" s="534">
        <f t="shared" si="4"/>
        <v>1</v>
      </c>
      <c r="H32" s="534">
        <f t="shared" si="4"/>
        <v>1</v>
      </c>
      <c r="I32" s="534">
        <f t="shared" si="4"/>
        <v>1</v>
      </c>
      <c r="J32" s="534">
        <f t="shared" si="4"/>
        <v>2</v>
      </c>
      <c r="K32" s="534">
        <f t="shared" si="4"/>
        <v>2</v>
      </c>
      <c r="L32" s="534">
        <f t="shared" si="4"/>
        <v>2</v>
      </c>
      <c r="M32" s="534">
        <f t="shared" si="4"/>
        <v>2</v>
      </c>
      <c r="N32" s="534">
        <f t="shared" si="4"/>
        <v>2</v>
      </c>
      <c r="O32" s="534">
        <f t="shared" si="4"/>
        <v>2</v>
      </c>
      <c r="P32" s="535">
        <f t="shared" si="3"/>
        <v>8</v>
      </c>
      <c r="Q32" s="517"/>
      <c r="S32" s="501"/>
      <c r="T32" s="526"/>
      <c r="U32" s="526"/>
      <c r="V32" s="526"/>
      <c r="W32" s="526"/>
      <c r="X32" s="526"/>
    </row>
    <row r="33" spans="1:26" ht="12.75" customHeight="1">
      <c r="A33" s="536">
        <f t="shared" ref="A33:A56" si="5">LEN(C33)</f>
        <v>19</v>
      </c>
      <c r="B33" s="881">
        <v>17</v>
      </c>
      <c r="C33" s="888" t="s">
        <v>144</v>
      </c>
      <c r="D33" s="889"/>
      <c r="E33" s="537" t="s">
        <v>309</v>
      </c>
      <c r="F33" s="538"/>
      <c r="G33" s="538"/>
      <c r="H33" s="538"/>
      <c r="I33" s="538"/>
      <c r="J33" s="538">
        <v>1</v>
      </c>
      <c r="K33" s="538">
        <v>1</v>
      </c>
      <c r="L33" s="538"/>
      <c r="M33" s="538"/>
      <c r="N33" s="538"/>
      <c r="O33" s="538"/>
      <c r="P33" s="539">
        <f t="shared" si="3"/>
        <v>1</v>
      </c>
      <c r="S33" s="517">
        <f t="shared" ref="S33:S44" si="6">SUM(P33*30)</f>
        <v>30</v>
      </c>
    </row>
    <row r="34" spans="1:26" ht="12.75" customHeight="1">
      <c r="A34" s="536">
        <f t="shared" si="5"/>
        <v>0</v>
      </c>
      <c r="B34" s="887"/>
      <c r="C34" s="871"/>
      <c r="D34" s="890"/>
      <c r="E34" s="537" t="s">
        <v>311</v>
      </c>
      <c r="F34" s="538"/>
      <c r="G34" s="538"/>
      <c r="H34" s="538"/>
      <c r="I34" s="538"/>
      <c r="J34" s="538"/>
      <c r="K34" s="538"/>
      <c r="L34" s="538">
        <v>1</v>
      </c>
      <c r="M34" s="538">
        <v>1</v>
      </c>
      <c r="N34" s="538"/>
      <c r="O34" s="538"/>
      <c r="P34" s="539">
        <f t="shared" si="3"/>
        <v>1</v>
      </c>
      <c r="S34" s="517">
        <f t="shared" si="6"/>
        <v>30</v>
      </c>
      <c r="T34" s="522"/>
      <c r="U34" s="522"/>
      <c r="V34" s="522"/>
      <c r="W34" s="522"/>
      <c r="X34" s="522"/>
      <c r="Y34" s="522"/>
      <c r="Z34" s="522"/>
    </row>
    <row r="35" spans="1:26" ht="12.75" customHeight="1">
      <c r="A35" s="536">
        <f t="shared" si="5"/>
        <v>39</v>
      </c>
      <c r="B35" s="881">
        <v>18</v>
      </c>
      <c r="C35" s="891" t="s">
        <v>227</v>
      </c>
      <c r="D35" s="892"/>
      <c r="E35" s="540" t="s">
        <v>309</v>
      </c>
      <c r="F35" s="541">
        <v>1</v>
      </c>
      <c r="G35" s="541"/>
      <c r="H35" s="541"/>
      <c r="I35" s="541"/>
      <c r="J35" s="541"/>
      <c r="K35" s="541"/>
      <c r="L35" s="541"/>
      <c r="M35" s="541"/>
      <c r="N35" s="541"/>
      <c r="O35" s="541"/>
      <c r="P35" s="539">
        <f t="shared" si="3"/>
        <v>0.5</v>
      </c>
      <c r="S35" s="517">
        <f t="shared" si="6"/>
        <v>15</v>
      </c>
    </row>
    <row r="36" spans="1:26" ht="12.75" customHeight="1">
      <c r="A36" s="536">
        <f t="shared" si="5"/>
        <v>0</v>
      </c>
      <c r="B36" s="887"/>
      <c r="C36" s="893"/>
      <c r="D36" s="894"/>
      <c r="E36" s="540" t="s">
        <v>311</v>
      </c>
      <c r="F36" s="541"/>
      <c r="G36" s="541">
        <v>1</v>
      </c>
      <c r="H36" s="541"/>
      <c r="I36" s="541"/>
      <c r="J36" s="541"/>
      <c r="K36" s="541"/>
      <c r="L36" s="541"/>
      <c r="M36" s="541"/>
      <c r="N36" s="541"/>
      <c r="O36" s="541"/>
      <c r="P36" s="539">
        <f t="shared" si="3"/>
        <v>0.5</v>
      </c>
      <c r="S36" s="517">
        <f t="shared" si="6"/>
        <v>15</v>
      </c>
    </row>
    <row r="37" spans="1:26" ht="12" customHeight="1">
      <c r="A37" s="536">
        <f t="shared" si="5"/>
        <v>38</v>
      </c>
      <c r="B37" s="881">
        <v>19</v>
      </c>
      <c r="C37" s="895" t="s">
        <v>313</v>
      </c>
      <c r="D37" s="896"/>
      <c r="E37" s="540" t="s">
        <v>309</v>
      </c>
      <c r="F37" s="541">
        <v>2</v>
      </c>
      <c r="G37" s="541">
        <v>2</v>
      </c>
      <c r="H37" s="541">
        <v>1</v>
      </c>
      <c r="I37" s="541">
        <v>1</v>
      </c>
      <c r="J37" s="541"/>
      <c r="K37" s="541"/>
      <c r="L37" s="541"/>
      <c r="M37" s="541"/>
      <c r="N37" s="541"/>
      <c r="O37" s="541"/>
      <c r="P37" s="539">
        <f t="shared" si="3"/>
        <v>3</v>
      </c>
      <c r="S37" s="517">
        <f t="shared" si="6"/>
        <v>90</v>
      </c>
    </row>
    <row r="38" spans="1:26" ht="14.25" customHeight="1">
      <c r="A38" s="536">
        <f t="shared" si="5"/>
        <v>0</v>
      </c>
      <c r="B38" s="887"/>
      <c r="C38" s="897"/>
      <c r="D38" s="898"/>
      <c r="E38" s="540" t="s">
        <v>311</v>
      </c>
      <c r="F38" s="541"/>
      <c r="G38" s="541"/>
      <c r="H38" s="541"/>
      <c r="I38" s="541"/>
      <c r="J38" s="541">
        <v>1</v>
      </c>
      <c r="K38" s="541">
        <v>1</v>
      </c>
      <c r="L38" s="541">
        <v>2</v>
      </c>
      <c r="M38" s="541">
        <v>2</v>
      </c>
      <c r="N38" s="541"/>
      <c r="O38" s="541"/>
      <c r="P38" s="539">
        <f t="shared" si="3"/>
        <v>3</v>
      </c>
      <c r="S38" s="517">
        <f t="shared" si="6"/>
        <v>90</v>
      </c>
    </row>
    <row r="39" spans="1:26" ht="12" customHeight="1">
      <c r="A39" s="536">
        <f t="shared" si="5"/>
        <v>37</v>
      </c>
      <c r="B39" s="542">
        <v>20</v>
      </c>
      <c r="C39" s="899" t="s">
        <v>314</v>
      </c>
      <c r="D39" s="900"/>
      <c r="E39" s="540" t="s">
        <v>309</v>
      </c>
      <c r="F39" s="541">
        <v>1</v>
      </c>
      <c r="G39" s="541">
        <v>1</v>
      </c>
      <c r="H39" s="541">
        <v>1</v>
      </c>
      <c r="I39" s="541">
        <v>1</v>
      </c>
      <c r="J39" s="541"/>
      <c r="K39" s="541"/>
      <c r="L39" s="541"/>
      <c r="M39" s="541"/>
      <c r="N39" s="541"/>
      <c r="O39" s="541"/>
      <c r="P39" s="539">
        <f t="shared" si="3"/>
        <v>2</v>
      </c>
      <c r="S39" s="517">
        <f t="shared" si="6"/>
        <v>60</v>
      </c>
      <c r="T39" s="498">
        <f>SUM(S33:S44)</f>
        <v>840</v>
      </c>
    </row>
    <row r="40" spans="1:26" ht="13.5" customHeight="1">
      <c r="A40" s="536">
        <f t="shared" si="5"/>
        <v>41</v>
      </c>
      <c r="B40" s="542">
        <v>21</v>
      </c>
      <c r="C40" s="899" t="s">
        <v>315</v>
      </c>
      <c r="D40" s="901"/>
      <c r="E40" s="540" t="s">
        <v>309</v>
      </c>
      <c r="F40" s="541">
        <v>1</v>
      </c>
      <c r="G40" s="541">
        <v>1</v>
      </c>
      <c r="H40" s="541">
        <v>2</v>
      </c>
      <c r="I40" s="541">
        <v>2</v>
      </c>
      <c r="J40" s="541"/>
      <c r="K40" s="541"/>
      <c r="L40" s="541"/>
      <c r="M40" s="541"/>
      <c r="N40" s="541"/>
      <c r="O40" s="541"/>
      <c r="P40" s="539">
        <f t="shared" si="3"/>
        <v>3</v>
      </c>
      <c r="S40" s="517">
        <f t="shared" si="6"/>
        <v>90</v>
      </c>
    </row>
    <row r="41" spans="1:26" ht="11.25" customHeight="1">
      <c r="A41" s="536">
        <f t="shared" si="5"/>
        <v>27</v>
      </c>
      <c r="B41" s="542">
        <v>22</v>
      </c>
      <c r="C41" s="899" t="s">
        <v>316</v>
      </c>
      <c r="D41" s="900"/>
      <c r="E41" s="540" t="s">
        <v>309</v>
      </c>
      <c r="F41" s="541"/>
      <c r="G41" s="541"/>
      <c r="H41" s="541">
        <v>2</v>
      </c>
      <c r="I41" s="541">
        <v>2</v>
      </c>
      <c r="J41" s="541">
        <v>2</v>
      </c>
      <c r="K41" s="541">
        <v>2</v>
      </c>
      <c r="L41" s="541"/>
      <c r="M41" s="541"/>
      <c r="N41" s="541"/>
      <c r="O41" s="541"/>
      <c r="P41" s="539">
        <f t="shared" si="3"/>
        <v>4</v>
      </c>
      <c r="S41" s="517">
        <f t="shared" si="6"/>
        <v>120</v>
      </c>
    </row>
    <row r="42" spans="1:26" ht="11.25" customHeight="1">
      <c r="A42" s="536">
        <f t="shared" si="5"/>
        <v>27</v>
      </c>
      <c r="B42" s="515">
        <v>23</v>
      </c>
      <c r="C42" s="883" t="s">
        <v>317</v>
      </c>
      <c r="D42" s="884"/>
      <c r="E42" s="540" t="s">
        <v>311</v>
      </c>
      <c r="F42" s="541"/>
      <c r="G42" s="541"/>
      <c r="H42" s="541"/>
      <c r="I42" s="541"/>
      <c r="J42" s="541">
        <v>1</v>
      </c>
      <c r="K42" s="541">
        <v>1</v>
      </c>
      <c r="L42" s="541">
        <v>1</v>
      </c>
      <c r="M42" s="541">
        <v>1</v>
      </c>
      <c r="N42" s="541"/>
      <c r="O42" s="541"/>
      <c r="P42" s="539">
        <f t="shared" si="3"/>
        <v>2</v>
      </c>
      <c r="S42" s="517">
        <f t="shared" si="6"/>
        <v>60</v>
      </c>
    </row>
    <row r="43" spans="1:26" ht="10.5" customHeight="1">
      <c r="A43" s="536">
        <f t="shared" si="5"/>
        <v>33</v>
      </c>
      <c r="B43" s="515">
        <v>24</v>
      </c>
      <c r="C43" s="905" t="s">
        <v>318</v>
      </c>
      <c r="D43" s="906"/>
      <c r="E43" s="540" t="s">
        <v>311</v>
      </c>
      <c r="F43" s="541"/>
      <c r="G43" s="541"/>
      <c r="H43" s="541"/>
      <c r="I43" s="541"/>
      <c r="J43" s="541"/>
      <c r="K43" s="541"/>
      <c r="L43" s="541">
        <v>3</v>
      </c>
      <c r="M43" s="541">
        <v>3</v>
      </c>
      <c r="N43" s="541">
        <v>4</v>
      </c>
      <c r="O43" s="541"/>
      <c r="P43" s="539">
        <f t="shared" si="3"/>
        <v>5</v>
      </c>
      <c r="S43" s="517">
        <f t="shared" si="6"/>
        <v>150</v>
      </c>
    </row>
    <row r="44" spans="1:26" ht="12" customHeight="1">
      <c r="A44" s="536">
        <f t="shared" si="5"/>
        <v>32</v>
      </c>
      <c r="B44" s="515">
        <v>25</v>
      </c>
      <c r="C44" s="907" t="s">
        <v>319</v>
      </c>
      <c r="D44" s="907"/>
      <c r="E44" s="543" t="s">
        <v>311</v>
      </c>
      <c r="F44" s="541"/>
      <c r="G44" s="541"/>
      <c r="H44" s="541">
        <v>1</v>
      </c>
      <c r="I44" s="541">
        <v>1</v>
      </c>
      <c r="J44" s="541">
        <v>1</v>
      </c>
      <c r="K44" s="541">
        <v>1</v>
      </c>
      <c r="L44" s="541">
        <v>1</v>
      </c>
      <c r="M44" s="541">
        <v>1</v>
      </c>
      <c r="N44" s="541"/>
      <c r="O44" s="541"/>
      <c r="P44" s="539">
        <f t="shared" si="3"/>
        <v>3</v>
      </c>
      <c r="S44" s="517">
        <f t="shared" si="6"/>
        <v>90</v>
      </c>
    </row>
    <row r="45" spans="1:26" ht="12.75" customHeight="1">
      <c r="B45" s="544" t="s">
        <v>91</v>
      </c>
      <c r="C45" s="545"/>
      <c r="D45" s="546"/>
      <c r="E45" s="546"/>
      <c r="F45" s="547">
        <f t="shared" ref="F45:O45" si="7">SUM(F33:F44)</f>
        <v>5</v>
      </c>
      <c r="G45" s="547">
        <f t="shared" si="7"/>
        <v>5</v>
      </c>
      <c r="H45" s="547">
        <f t="shared" si="7"/>
        <v>7</v>
      </c>
      <c r="I45" s="547">
        <f t="shared" si="7"/>
        <v>7</v>
      </c>
      <c r="J45" s="547">
        <f t="shared" si="7"/>
        <v>6</v>
      </c>
      <c r="K45" s="547">
        <f t="shared" si="7"/>
        <v>6</v>
      </c>
      <c r="L45" s="547">
        <f t="shared" si="7"/>
        <v>8</v>
      </c>
      <c r="M45" s="547">
        <f t="shared" si="7"/>
        <v>8</v>
      </c>
      <c r="N45" s="547">
        <f t="shared" si="7"/>
        <v>4</v>
      </c>
      <c r="O45" s="547">
        <f t="shared" si="7"/>
        <v>0</v>
      </c>
      <c r="P45" s="547">
        <f t="shared" si="3"/>
        <v>28</v>
      </c>
      <c r="S45" s="517"/>
    </row>
    <row r="46" spans="1:26" ht="13.5" customHeight="1">
      <c r="A46" s="536">
        <f t="shared" si="5"/>
        <v>40</v>
      </c>
      <c r="B46" s="548">
        <v>26</v>
      </c>
      <c r="C46" s="908" t="s">
        <v>320</v>
      </c>
      <c r="D46" s="908"/>
      <c r="E46" s="190" t="s">
        <v>311</v>
      </c>
      <c r="F46" s="549"/>
      <c r="G46" s="549"/>
      <c r="H46" s="549"/>
      <c r="I46" s="549"/>
      <c r="J46" s="549"/>
      <c r="K46" s="549"/>
      <c r="L46" s="550">
        <v>2</v>
      </c>
      <c r="M46" s="550">
        <v>2</v>
      </c>
      <c r="N46" s="551"/>
      <c r="O46" s="549"/>
      <c r="P46" s="552">
        <f t="shared" si="3"/>
        <v>2</v>
      </c>
      <c r="S46" s="517">
        <f>SUM(P46*30)</f>
        <v>60</v>
      </c>
    </row>
    <row r="47" spans="1:26" ht="13.5" customHeight="1">
      <c r="A47" s="536">
        <f t="shared" si="5"/>
        <v>38</v>
      </c>
      <c r="B47" s="548">
        <v>27</v>
      </c>
      <c r="C47" s="909" t="s">
        <v>321</v>
      </c>
      <c r="D47" s="910"/>
      <c r="E47" s="553" t="s">
        <v>309</v>
      </c>
      <c r="F47" s="554">
        <v>1</v>
      </c>
      <c r="G47" s="554">
        <v>1</v>
      </c>
      <c r="H47" s="555"/>
      <c r="I47" s="555"/>
      <c r="J47" s="555"/>
      <c r="K47" s="555"/>
      <c r="L47" s="556"/>
      <c r="M47" s="556"/>
      <c r="N47" s="554"/>
      <c r="O47" s="549"/>
      <c r="P47" s="552">
        <f t="shared" si="3"/>
        <v>1</v>
      </c>
      <c r="S47" s="517">
        <f>SUM(P47*30)</f>
        <v>30</v>
      </c>
    </row>
    <row r="48" spans="1:26" ht="13.5" customHeight="1">
      <c r="A48" s="536">
        <f t="shared" si="5"/>
        <v>41</v>
      </c>
      <c r="B48" s="548">
        <v>28</v>
      </c>
      <c r="C48" s="909" t="s">
        <v>322</v>
      </c>
      <c r="D48" s="910"/>
      <c r="E48" s="553" t="s">
        <v>311</v>
      </c>
      <c r="F48" s="554"/>
      <c r="G48" s="554"/>
      <c r="H48" s="555"/>
      <c r="I48" s="555"/>
      <c r="J48" s="555"/>
      <c r="K48" s="555"/>
      <c r="L48" s="556">
        <v>1</v>
      </c>
      <c r="M48" s="556">
        <v>1</v>
      </c>
      <c r="N48" s="554">
        <v>1</v>
      </c>
      <c r="O48" s="549"/>
      <c r="P48" s="552">
        <f t="shared" si="3"/>
        <v>1.5</v>
      </c>
      <c r="S48" s="517"/>
    </row>
    <row r="49" spans="1:25" ht="14.25" customHeight="1">
      <c r="A49" s="536">
        <f t="shared" si="5"/>
        <v>34</v>
      </c>
      <c r="B49" s="548">
        <v>29</v>
      </c>
      <c r="C49" s="911" t="s">
        <v>323</v>
      </c>
      <c r="D49" s="912"/>
      <c r="E49" s="190" t="s">
        <v>311</v>
      </c>
      <c r="F49" s="549"/>
      <c r="G49" s="549"/>
      <c r="H49" s="549"/>
      <c r="I49" s="549"/>
      <c r="J49" s="549"/>
      <c r="K49" s="549"/>
      <c r="L49" s="550">
        <v>2</v>
      </c>
      <c r="M49" s="550">
        <v>2</v>
      </c>
      <c r="N49" s="551">
        <v>2</v>
      </c>
      <c r="O49" s="549"/>
      <c r="P49" s="552">
        <f t="shared" si="3"/>
        <v>3</v>
      </c>
      <c r="S49" s="517">
        <f>SUM(P49*30)</f>
        <v>90</v>
      </c>
      <c r="T49" s="498">
        <f>SUM(S46:S51)</f>
        <v>240</v>
      </c>
    </row>
    <row r="50" spans="1:25" s="603" customFormat="1" ht="12.75" customHeight="1">
      <c r="A50" s="536">
        <f t="shared" si="5"/>
        <v>41</v>
      </c>
      <c r="B50" s="548">
        <v>30</v>
      </c>
      <c r="C50" s="862" t="s">
        <v>342</v>
      </c>
      <c r="D50" s="863"/>
      <c r="E50" s="606" t="s">
        <v>345</v>
      </c>
      <c r="F50" s="560"/>
      <c r="G50" s="560"/>
      <c r="H50" s="560"/>
      <c r="I50" s="560"/>
      <c r="J50" s="560"/>
      <c r="K50" s="560"/>
      <c r="L50" s="541"/>
      <c r="M50" s="541"/>
      <c r="N50" s="541"/>
      <c r="O50" s="608">
        <v>2</v>
      </c>
      <c r="P50" s="552">
        <f t="shared" si="3"/>
        <v>1</v>
      </c>
      <c r="S50" s="517"/>
    </row>
    <row r="51" spans="1:25" ht="12.75" customHeight="1">
      <c r="A51" s="536">
        <f t="shared" si="5"/>
        <v>34</v>
      </c>
      <c r="B51" s="548">
        <v>31</v>
      </c>
      <c r="C51" s="919" t="s">
        <v>343</v>
      </c>
      <c r="D51" s="920"/>
      <c r="E51" s="543" t="s">
        <v>345</v>
      </c>
      <c r="F51" s="541"/>
      <c r="G51" s="541"/>
      <c r="H51" s="541"/>
      <c r="I51" s="541"/>
      <c r="J51" s="541"/>
      <c r="K51" s="541"/>
      <c r="L51" s="541"/>
      <c r="M51" s="541"/>
      <c r="N51" s="541"/>
      <c r="O51" s="89">
        <v>4</v>
      </c>
      <c r="P51" s="552">
        <f t="shared" si="3"/>
        <v>2</v>
      </c>
      <c r="S51" s="517">
        <f>SUM(P51*30)</f>
        <v>60</v>
      </c>
    </row>
    <row r="52" spans="1:25" s="619" customFormat="1" ht="12.75" customHeight="1">
      <c r="A52" s="536"/>
      <c r="B52" s="548">
        <v>32</v>
      </c>
      <c r="C52" s="659" t="s">
        <v>346</v>
      </c>
      <c r="D52" s="660"/>
      <c r="E52" s="77" t="s">
        <v>345</v>
      </c>
      <c r="F52" s="98"/>
      <c r="G52" s="98"/>
      <c r="H52" s="98"/>
      <c r="I52" s="98"/>
      <c r="J52" s="98"/>
      <c r="K52" s="98"/>
      <c r="L52" s="98"/>
      <c r="M52" s="98"/>
      <c r="N52" s="98"/>
      <c r="O52" s="89">
        <v>1</v>
      </c>
      <c r="P52" s="552">
        <f t="shared" si="3"/>
        <v>0.5</v>
      </c>
      <c r="S52" s="517"/>
    </row>
    <row r="53" spans="1:25" s="633" customFormat="1" ht="12.75" customHeight="1">
      <c r="A53" s="536">
        <f>LEN(C53)</f>
        <v>18</v>
      </c>
      <c r="B53" s="913">
        <v>33</v>
      </c>
      <c r="C53" s="915" t="s">
        <v>151</v>
      </c>
      <c r="D53" s="916"/>
      <c r="E53" s="557" t="s">
        <v>309</v>
      </c>
      <c r="F53" s="558">
        <v>5</v>
      </c>
      <c r="G53" s="558">
        <v>5</v>
      </c>
      <c r="H53" s="558">
        <v>5</v>
      </c>
      <c r="I53" s="558">
        <v>5</v>
      </c>
      <c r="J53" s="558">
        <v>5</v>
      </c>
      <c r="K53" s="558">
        <v>5</v>
      </c>
      <c r="L53" s="558"/>
      <c r="M53" s="558"/>
      <c r="N53" s="558"/>
      <c r="O53" s="558"/>
      <c r="P53" s="552">
        <f>SUM(F53:O53)/2</f>
        <v>15</v>
      </c>
      <c r="Q53" s="498"/>
      <c r="R53" s="498"/>
      <c r="S53" s="517">
        <f>SUM(P53*30)</f>
        <v>450</v>
      </c>
    </row>
    <row r="54" spans="1:25" s="633" customFormat="1" ht="12.75" customHeight="1">
      <c r="A54" s="536">
        <f>LEN(C54)</f>
        <v>0</v>
      </c>
      <c r="B54" s="914"/>
      <c r="C54" s="917"/>
      <c r="D54" s="918"/>
      <c r="E54" s="559" t="s">
        <v>311</v>
      </c>
      <c r="F54" s="560"/>
      <c r="G54" s="560"/>
      <c r="H54" s="560">
        <v>1</v>
      </c>
      <c r="I54" s="560">
        <v>1</v>
      </c>
      <c r="J54" s="560">
        <v>1</v>
      </c>
      <c r="K54" s="560">
        <v>1</v>
      </c>
      <c r="L54" s="541"/>
      <c r="M54" s="541"/>
      <c r="N54" s="541"/>
      <c r="O54" s="541"/>
      <c r="P54" s="552">
        <f>SUM(F54:O54)/2</f>
        <v>2</v>
      </c>
      <c r="Q54" s="498"/>
      <c r="R54" s="498"/>
      <c r="S54" s="517">
        <f>SUM(P54*30)</f>
        <v>60</v>
      </c>
    </row>
    <row r="55" spans="1:25" ht="12.75" customHeight="1">
      <c r="A55" s="536">
        <f t="shared" si="5"/>
        <v>17</v>
      </c>
      <c r="B55" s="921">
        <v>34</v>
      </c>
      <c r="C55" s="923" t="s">
        <v>324</v>
      </c>
      <c r="D55" s="924"/>
      <c r="E55" s="543" t="s">
        <v>309</v>
      </c>
      <c r="F55" s="561"/>
      <c r="G55" s="561"/>
      <c r="H55" s="561"/>
      <c r="I55" s="561"/>
      <c r="J55" s="561"/>
      <c r="K55" s="561" t="s">
        <v>98</v>
      </c>
      <c r="L55" s="561"/>
      <c r="M55" s="561"/>
      <c r="N55" s="561"/>
      <c r="O55" s="561"/>
      <c r="P55" s="552">
        <f t="shared" si="3"/>
        <v>0</v>
      </c>
      <c r="Q55" s="517"/>
    </row>
    <row r="56" spans="1:25" ht="12.75" customHeight="1">
      <c r="A56" s="536">
        <f t="shared" si="5"/>
        <v>0</v>
      </c>
      <c r="B56" s="922"/>
      <c r="C56" s="925"/>
      <c r="D56" s="926"/>
      <c r="E56" s="543" t="s">
        <v>311</v>
      </c>
      <c r="F56" s="561"/>
      <c r="G56" s="561"/>
      <c r="H56" s="561"/>
      <c r="I56" s="561"/>
      <c r="J56" s="561"/>
      <c r="K56" s="561"/>
      <c r="L56" s="561"/>
      <c r="M56" s="561" t="s">
        <v>98</v>
      </c>
      <c r="N56" s="561"/>
      <c r="O56" s="561"/>
      <c r="P56" s="552">
        <f t="shared" si="3"/>
        <v>0</v>
      </c>
      <c r="Q56" s="517"/>
    </row>
    <row r="57" spans="1:25" ht="12.75" customHeight="1">
      <c r="B57" s="902" t="s">
        <v>99</v>
      </c>
      <c r="C57" s="903"/>
      <c r="D57" s="903"/>
      <c r="E57" s="904"/>
      <c r="F57" s="562">
        <f t="shared" ref="F57:O57" si="8">SUM(F46:F56)</f>
        <v>6</v>
      </c>
      <c r="G57" s="562">
        <f t="shared" si="8"/>
        <v>6</v>
      </c>
      <c r="H57" s="562">
        <f t="shared" si="8"/>
        <v>6</v>
      </c>
      <c r="I57" s="562">
        <f t="shared" si="8"/>
        <v>6</v>
      </c>
      <c r="J57" s="562">
        <f t="shared" si="8"/>
        <v>6</v>
      </c>
      <c r="K57" s="562">
        <f t="shared" si="8"/>
        <v>6</v>
      </c>
      <c r="L57" s="562">
        <f t="shared" si="8"/>
        <v>5</v>
      </c>
      <c r="M57" s="562">
        <f t="shared" si="8"/>
        <v>5</v>
      </c>
      <c r="N57" s="562">
        <f t="shared" si="8"/>
        <v>3</v>
      </c>
      <c r="O57" s="562">
        <f t="shared" si="8"/>
        <v>7</v>
      </c>
      <c r="P57" s="563">
        <f t="shared" si="3"/>
        <v>28</v>
      </c>
      <c r="Q57" s="517"/>
    </row>
    <row r="58" spans="1:25" ht="12.75" customHeight="1">
      <c r="B58" s="927" t="s">
        <v>106</v>
      </c>
      <c r="C58" s="928"/>
      <c r="D58" s="928"/>
      <c r="E58" s="929"/>
      <c r="F58" s="564">
        <f t="shared" ref="F58:O58" si="9">SUM(F57,F45)</f>
        <v>11</v>
      </c>
      <c r="G58" s="564">
        <f t="shared" si="9"/>
        <v>11</v>
      </c>
      <c r="H58" s="564">
        <f t="shared" si="9"/>
        <v>13</v>
      </c>
      <c r="I58" s="564">
        <f t="shared" si="9"/>
        <v>13</v>
      </c>
      <c r="J58" s="564">
        <f t="shared" si="9"/>
        <v>12</v>
      </c>
      <c r="K58" s="564">
        <f t="shared" si="9"/>
        <v>12</v>
      </c>
      <c r="L58" s="564">
        <f t="shared" si="9"/>
        <v>13</v>
      </c>
      <c r="M58" s="564">
        <f t="shared" si="9"/>
        <v>13</v>
      </c>
      <c r="N58" s="564">
        <f t="shared" si="9"/>
        <v>7</v>
      </c>
      <c r="O58" s="564">
        <f t="shared" si="9"/>
        <v>7</v>
      </c>
      <c r="P58" s="565">
        <f t="shared" si="3"/>
        <v>56</v>
      </c>
      <c r="Q58" s="517"/>
    </row>
    <row r="59" spans="1:25" ht="12.75" customHeight="1">
      <c r="B59" s="930" t="s">
        <v>112</v>
      </c>
      <c r="C59" s="931"/>
      <c r="D59" s="931"/>
      <c r="E59" s="932"/>
      <c r="F59" s="566">
        <v>11</v>
      </c>
      <c r="G59" s="566">
        <v>11</v>
      </c>
      <c r="H59" s="566">
        <v>13</v>
      </c>
      <c r="I59" s="566">
        <v>13</v>
      </c>
      <c r="J59" s="566">
        <v>12</v>
      </c>
      <c r="K59" s="566">
        <v>12</v>
      </c>
      <c r="L59" s="566">
        <v>13</v>
      </c>
      <c r="M59" s="566">
        <v>13</v>
      </c>
      <c r="N59" s="564">
        <v>7</v>
      </c>
      <c r="O59" s="564">
        <v>7</v>
      </c>
      <c r="P59" s="565">
        <f>SUM(F59:M59)/2+N59</f>
        <v>56</v>
      </c>
      <c r="Q59" s="517"/>
      <c r="R59" s="498" t="s">
        <v>110</v>
      </c>
    </row>
    <row r="60" spans="1:25" ht="12.75" customHeight="1">
      <c r="B60" s="567" t="s">
        <v>114</v>
      </c>
      <c r="C60" s="568"/>
      <c r="D60" s="568"/>
      <c r="E60" s="569"/>
      <c r="F60" s="570"/>
      <c r="G60" s="512"/>
      <c r="H60" s="512"/>
      <c r="I60" s="512"/>
      <c r="J60" s="512"/>
      <c r="K60" s="512" t="s">
        <v>309</v>
      </c>
      <c r="L60" s="512"/>
      <c r="M60" s="512"/>
      <c r="N60" s="512" t="s">
        <v>311</v>
      </c>
      <c r="O60" s="512"/>
      <c r="P60" s="521">
        <f>COUNTA(F60:O60)</f>
        <v>2</v>
      </c>
      <c r="Q60" s="517"/>
    </row>
    <row r="61" spans="1:25" ht="12.75" customHeight="1">
      <c r="A61" s="500"/>
      <c r="B61" s="933" t="s">
        <v>325</v>
      </c>
      <c r="C61" s="934"/>
      <c r="D61" s="934"/>
      <c r="E61" s="935"/>
      <c r="F61" s="571">
        <f t="shared" ref="F61:O61" si="10">F28+F58</f>
        <v>35</v>
      </c>
      <c r="G61" s="571">
        <f t="shared" si="10"/>
        <v>35</v>
      </c>
      <c r="H61" s="571">
        <f t="shared" si="10"/>
        <v>35</v>
      </c>
      <c r="I61" s="571">
        <f t="shared" si="10"/>
        <v>35</v>
      </c>
      <c r="J61" s="571">
        <f t="shared" si="10"/>
        <v>33</v>
      </c>
      <c r="K61" s="571">
        <f t="shared" si="10"/>
        <v>33</v>
      </c>
      <c r="L61" s="571">
        <f t="shared" si="10"/>
        <v>32</v>
      </c>
      <c r="M61" s="571">
        <f t="shared" si="10"/>
        <v>32</v>
      </c>
      <c r="N61" s="571">
        <f t="shared" si="10"/>
        <v>25</v>
      </c>
      <c r="O61" s="571">
        <f t="shared" si="10"/>
        <v>23</v>
      </c>
      <c r="P61" s="572">
        <f>SUM(F61:O61)</f>
        <v>318</v>
      </c>
      <c r="Q61" s="517"/>
      <c r="R61" s="500"/>
      <c r="S61" s="500"/>
      <c r="T61" s="500"/>
      <c r="U61" s="500"/>
      <c r="V61" s="500"/>
      <c r="W61" s="500"/>
      <c r="X61" s="500"/>
      <c r="Y61" s="500"/>
    </row>
    <row r="62" spans="1:25" ht="29.25" customHeight="1">
      <c r="B62" s="936" t="s">
        <v>59</v>
      </c>
      <c r="C62" s="937"/>
      <c r="D62" s="937"/>
      <c r="E62" s="938"/>
      <c r="F62" s="571">
        <f t="shared" ref="F62:O62" si="11">F61+F32</f>
        <v>36</v>
      </c>
      <c r="G62" s="571">
        <f t="shared" si="11"/>
        <v>36</v>
      </c>
      <c r="H62" s="571">
        <f t="shared" si="11"/>
        <v>36</v>
      </c>
      <c r="I62" s="571">
        <f t="shared" si="11"/>
        <v>36</v>
      </c>
      <c r="J62" s="571">
        <f t="shared" si="11"/>
        <v>35</v>
      </c>
      <c r="K62" s="571">
        <f t="shared" si="11"/>
        <v>35</v>
      </c>
      <c r="L62" s="571">
        <f t="shared" si="11"/>
        <v>34</v>
      </c>
      <c r="M62" s="571">
        <f t="shared" si="11"/>
        <v>34</v>
      </c>
      <c r="N62" s="571">
        <f t="shared" si="11"/>
        <v>27</v>
      </c>
      <c r="O62" s="571">
        <f t="shared" si="11"/>
        <v>25</v>
      </c>
      <c r="P62" s="573">
        <f>SUM(F62:O62)/2</f>
        <v>167</v>
      </c>
      <c r="Q62" s="517"/>
    </row>
    <row r="63" spans="1:25" s="505" customFormat="1" ht="25.5" customHeight="1">
      <c r="B63" s="939"/>
      <c r="C63" s="941" t="s">
        <v>300</v>
      </c>
      <c r="D63" s="942" t="s">
        <v>116</v>
      </c>
      <c r="E63" s="943"/>
      <c r="F63" s="574">
        <v>1</v>
      </c>
      <c r="G63" s="574">
        <v>1</v>
      </c>
      <c r="H63" s="574">
        <v>1</v>
      </c>
      <c r="I63" s="574">
        <v>1</v>
      </c>
      <c r="J63" s="574"/>
      <c r="K63" s="574"/>
      <c r="L63" s="574"/>
      <c r="M63" s="574"/>
      <c r="N63" s="574">
        <v>2</v>
      </c>
      <c r="O63" s="574">
        <v>2</v>
      </c>
      <c r="P63" s="945">
        <f>SUM(F63:O64)/2</f>
        <v>4</v>
      </c>
      <c r="Q63" s="575"/>
    </row>
    <row r="64" spans="1:25" s="505" customFormat="1" ht="18.75" customHeight="1">
      <c r="B64" s="940"/>
      <c r="C64" s="940"/>
      <c r="D64" s="942" t="s">
        <v>39</v>
      </c>
      <c r="E64" s="943"/>
      <c r="F64" s="574"/>
      <c r="G64" s="574"/>
      <c r="H64" s="574"/>
      <c r="I64" s="574"/>
      <c r="J64" s="574"/>
      <c r="K64" s="574"/>
      <c r="L64" s="574"/>
      <c r="M64" s="574"/>
      <c r="N64" s="574"/>
      <c r="O64" s="574"/>
      <c r="P64" s="940"/>
      <c r="Q64" s="575"/>
    </row>
    <row r="65" spans="1:25" ht="12.75" customHeight="1">
      <c r="B65" s="72">
        <v>1</v>
      </c>
      <c r="C65" s="646" t="s">
        <v>117</v>
      </c>
      <c r="D65" s="644"/>
      <c r="E65" s="645"/>
      <c r="F65" s="124">
        <v>2</v>
      </c>
      <c r="G65" s="124">
        <v>2</v>
      </c>
      <c r="H65" s="124">
        <v>2</v>
      </c>
      <c r="I65" s="124">
        <v>2</v>
      </c>
      <c r="J65" s="124">
        <v>1</v>
      </c>
      <c r="K65" s="124">
        <v>1</v>
      </c>
      <c r="L65" s="124">
        <v>1</v>
      </c>
      <c r="M65" s="124">
        <v>1</v>
      </c>
      <c r="N65" s="124">
        <v>1</v>
      </c>
      <c r="O65" s="124">
        <v>1</v>
      </c>
      <c r="P65" s="126" t="s">
        <v>118</v>
      </c>
      <c r="Q65" s="500"/>
    </row>
    <row r="66" spans="1:25" ht="12.75" customHeight="1">
      <c r="B66" s="72">
        <v>2</v>
      </c>
      <c r="C66" s="643" t="s">
        <v>119</v>
      </c>
      <c r="D66" s="644"/>
      <c r="E66" s="645"/>
      <c r="F66" s="124">
        <v>0.5</v>
      </c>
      <c r="G66" s="124"/>
      <c r="H66" s="124">
        <v>0.5</v>
      </c>
      <c r="I66" s="124"/>
      <c r="J66" s="124"/>
      <c r="K66" s="124"/>
      <c r="L66" s="124"/>
      <c r="M66" s="129"/>
      <c r="N66" s="130"/>
      <c r="O66" s="130"/>
      <c r="P66" s="126" t="s">
        <v>118</v>
      </c>
      <c r="Q66" s="500"/>
    </row>
    <row r="67" spans="1:25" s="628" customFormat="1" ht="12.75" customHeight="1">
      <c r="B67" s="72">
        <v>3</v>
      </c>
      <c r="C67" s="661" t="s">
        <v>349</v>
      </c>
      <c r="D67" s="662"/>
      <c r="E67" s="658"/>
      <c r="F67" s="124"/>
      <c r="G67" s="124"/>
      <c r="H67" s="124"/>
      <c r="I67" s="124"/>
      <c r="J67" s="124">
        <v>1</v>
      </c>
      <c r="K67" s="124">
        <v>1</v>
      </c>
      <c r="L67" s="124"/>
      <c r="M67" s="629"/>
      <c r="N67" s="630"/>
      <c r="O67" s="630"/>
      <c r="P67" s="126" t="s">
        <v>118</v>
      </c>
      <c r="Q67" s="500"/>
    </row>
    <row r="68" spans="1:25" ht="12.75" customHeight="1">
      <c r="B68" s="72">
        <v>4</v>
      </c>
      <c r="C68" s="643" t="s">
        <v>120</v>
      </c>
      <c r="D68" s="644"/>
      <c r="E68" s="645"/>
      <c r="F68" s="124"/>
      <c r="G68" s="124"/>
      <c r="H68" s="124"/>
      <c r="I68" s="124"/>
      <c r="J68" s="124"/>
      <c r="K68" s="124"/>
      <c r="L68" s="124"/>
      <c r="M68" s="129"/>
      <c r="N68" s="130"/>
      <c r="O68" s="130"/>
      <c r="P68" s="126" t="s">
        <v>118</v>
      </c>
      <c r="Q68" s="500"/>
    </row>
    <row r="69" spans="1:25" ht="12.75" customHeight="1">
      <c r="B69" s="72">
        <v>5</v>
      </c>
      <c r="C69" s="643" t="s">
        <v>266</v>
      </c>
      <c r="D69" s="644"/>
      <c r="E69" s="645"/>
      <c r="F69" s="124"/>
      <c r="G69" s="124"/>
      <c r="H69" s="124"/>
      <c r="I69" s="124"/>
      <c r="J69" s="124"/>
      <c r="K69" s="124"/>
      <c r="L69" s="124"/>
      <c r="M69" s="129"/>
      <c r="N69" s="130"/>
      <c r="O69" s="130"/>
      <c r="P69" s="126" t="s">
        <v>118</v>
      </c>
      <c r="Q69" s="500"/>
    </row>
    <row r="70" spans="1:25" ht="12.75" customHeight="1">
      <c r="B70" s="72">
        <v>6</v>
      </c>
      <c r="C70" s="643" t="s">
        <v>121</v>
      </c>
      <c r="D70" s="644"/>
      <c r="E70" s="645"/>
      <c r="F70" s="124"/>
      <c r="G70" s="124"/>
      <c r="H70" s="124"/>
      <c r="I70" s="124"/>
      <c r="J70" s="124"/>
      <c r="K70" s="124"/>
      <c r="L70" s="124"/>
      <c r="M70" s="129"/>
      <c r="N70" s="130"/>
      <c r="O70" s="130"/>
      <c r="P70" s="126" t="s">
        <v>118</v>
      </c>
      <c r="Q70" s="500"/>
    </row>
    <row r="71" spans="1:25" ht="12.75" customHeight="1">
      <c r="B71" s="72">
        <v>7</v>
      </c>
      <c r="C71" s="643" t="s">
        <v>122</v>
      </c>
      <c r="D71" s="644"/>
      <c r="E71" s="645"/>
      <c r="F71" s="124"/>
      <c r="G71" s="124"/>
      <c r="H71" s="124"/>
      <c r="I71" s="124"/>
      <c r="J71" s="124"/>
      <c r="K71" s="124"/>
      <c r="L71" s="124"/>
      <c r="M71" s="129"/>
      <c r="N71" s="130"/>
      <c r="O71" s="130"/>
      <c r="P71" s="126" t="s">
        <v>118</v>
      </c>
      <c r="Q71" s="500"/>
    </row>
    <row r="72" spans="1:25" ht="12.75" customHeight="1">
      <c r="B72" s="72">
        <v>8</v>
      </c>
      <c r="C72" s="643" t="s">
        <v>123</v>
      </c>
      <c r="D72" s="644"/>
      <c r="E72" s="645"/>
      <c r="F72" s="124"/>
      <c r="G72" s="124"/>
      <c r="H72" s="124"/>
      <c r="I72" s="124"/>
      <c r="J72" s="124"/>
      <c r="K72" s="124"/>
      <c r="L72" s="124"/>
      <c r="M72" s="129"/>
      <c r="N72" s="130"/>
      <c r="O72" s="130"/>
      <c r="P72" s="126" t="s">
        <v>118</v>
      </c>
      <c r="Q72" s="500"/>
    </row>
    <row r="73" spans="1:25" ht="12.75" customHeight="1">
      <c r="B73" s="72">
        <v>9</v>
      </c>
      <c r="C73" s="643" t="s">
        <v>124</v>
      </c>
      <c r="D73" s="644"/>
      <c r="E73" s="645"/>
      <c r="F73" s="124"/>
      <c r="G73" s="124"/>
      <c r="H73" s="124"/>
      <c r="I73" s="124"/>
      <c r="J73" s="124"/>
      <c r="K73" s="124"/>
      <c r="L73" s="124"/>
      <c r="M73" s="129"/>
      <c r="N73" s="130"/>
      <c r="O73" s="130"/>
      <c r="P73" s="126" t="s">
        <v>118</v>
      </c>
      <c r="Q73" s="500"/>
    </row>
    <row r="74" spans="1:25" ht="12.75" customHeight="1">
      <c r="B74" s="72">
        <v>10</v>
      </c>
      <c r="C74" s="643" t="s">
        <v>125</v>
      </c>
      <c r="D74" s="644"/>
      <c r="E74" s="645"/>
      <c r="F74" s="124" t="s">
        <v>126</v>
      </c>
      <c r="G74" s="124"/>
      <c r="H74" s="124"/>
      <c r="I74" s="124"/>
      <c r="J74" s="124"/>
      <c r="K74" s="124"/>
      <c r="L74" s="124"/>
      <c r="M74" s="129"/>
      <c r="N74" s="130"/>
      <c r="O74" s="130" t="s">
        <v>126</v>
      </c>
      <c r="P74" s="126" t="s">
        <v>118</v>
      </c>
      <c r="Q74" s="500"/>
    </row>
    <row r="75" spans="1:25" ht="12.75" customHeight="1">
      <c r="A75" s="576"/>
      <c r="B75" s="72">
        <v>11</v>
      </c>
      <c r="C75" s="643" t="s">
        <v>128</v>
      </c>
      <c r="D75" s="644"/>
      <c r="E75" s="645"/>
      <c r="F75" s="592"/>
      <c r="G75" s="592"/>
      <c r="H75" s="592"/>
      <c r="I75" s="592"/>
      <c r="J75" s="592"/>
      <c r="K75" s="592"/>
      <c r="L75" s="592"/>
      <c r="M75" s="593"/>
      <c r="N75" s="594"/>
      <c r="O75" s="594"/>
      <c r="P75" s="134" t="s">
        <v>118</v>
      </c>
      <c r="Q75" s="576"/>
      <c r="R75" s="576"/>
      <c r="S75" s="576"/>
      <c r="T75" s="576"/>
      <c r="U75" s="576"/>
      <c r="V75" s="576"/>
      <c r="W75" s="576"/>
      <c r="X75" s="576"/>
      <c r="Y75" s="576"/>
    </row>
    <row r="76" spans="1:25" ht="12.75" customHeight="1">
      <c r="A76" s="576"/>
      <c r="B76" s="946" t="s">
        <v>129</v>
      </c>
      <c r="C76" s="946"/>
      <c r="D76" s="946"/>
      <c r="E76" s="946"/>
      <c r="F76" s="577">
        <f t="shared" ref="F76:O76" si="12">SUM(F62:F74)</f>
        <v>39.5</v>
      </c>
      <c r="G76" s="578">
        <f t="shared" si="12"/>
        <v>39</v>
      </c>
      <c r="H76" s="578">
        <f t="shared" si="12"/>
        <v>39.5</v>
      </c>
      <c r="I76" s="578">
        <f t="shared" si="12"/>
        <v>39</v>
      </c>
      <c r="J76" s="578">
        <f t="shared" si="12"/>
        <v>37</v>
      </c>
      <c r="K76" s="578">
        <f t="shared" si="12"/>
        <v>37</v>
      </c>
      <c r="L76" s="578">
        <f t="shared" si="12"/>
        <v>35</v>
      </c>
      <c r="M76" s="578">
        <f t="shared" si="12"/>
        <v>35</v>
      </c>
      <c r="N76" s="578">
        <f t="shared" si="12"/>
        <v>30</v>
      </c>
      <c r="O76" s="578">
        <f t="shared" si="12"/>
        <v>28</v>
      </c>
      <c r="P76" s="579">
        <f>SUM(F76:O76)</f>
        <v>359</v>
      </c>
      <c r="Q76" s="576"/>
      <c r="R76" s="576"/>
      <c r="S76" s="576"/>
      <c r="T76" s="576"/>
      <c r="U76" s="576"/>
      <c r="V76" s="576"/>
      <c r="W76" s="576"/>
      <c r="X76" s="576"/>
      <c r="Y76" s="576"/>
    </row>
    <row r="77" spans="1:25" ht="12.75" customHeight="1">
      <c r="A77" s="576"/>
      <c r="B77" s="580"/>
      <c r="C77" s="947" t="s">
        <v>226</v>
      </c>
      <c r="D77" s="948"/>
      <c r="E77" s="576"/>
      <c r="F77" s="576"/>
      <c r="G77" s="576"/>
      <c r="H77" s="576"/>
      <c r="I77" s="576"/>
      <c r="J77" s="576"/>
      <c r="K77" s="576"/>
      <c r="L77" s="576"/>
      <c r="M77" s="576"/>
      <c r="N77" s="576"/>
      <c r="O77" s="576"/>
      <c r="P77" s="576"/>
      <c r="Q77" s="576"/>
      <c r="R77" s="576"/>
      <c r="S77" s="576"/>
      <c r="T77" s="576"/>
      <c r="U77" s="576"/>
      <c r="V77" s="576"/>
      <c r="W77" s="576"/>
      <c r="X77" s="576"/>
      <c r="Y77" s="576"/>
    </row>
    <row r="78" spans="1:25" ht="12.75" customHeight="1">
      <c r="C78" s="576" t="s">
        <v>77</v>
      </c>
      <c r="D78" s="576"/>
      <c r="Q78" s="500"/>
    </row>
    <row r="79" spans="1:25" ht="12.75" customHeight="1">
      <c r="C79" s="498" t="s">
        <v>134</v>
      </c>
      <c r="F79" s="878" t="s">
        <v>78</v>
      </c>
      <c r="G79" s="875"/>
      <c r="H79" s="875"/>
      <c r="I79" s="875"/>
      <c r="J79" s="875"/>
      <c r="K79" s="875"/>
      <c r="L79" s="875"/>
      <c r="M79" s="875"/>
      <c r="N79" s="875"/>
      <c r="O79" s="876"/>
      <c r="Q79" s="500"/>
    </row>
    <row r="80" spans="1:25" ht="12.75" customHeight="1">
      <c r="E80" s="500"/>
      <c r="F80" s="944">
        <v>36</v>
      </c>
      <c r="G80" s="876"/>
      <c r="H80" s="944">
        <v>36</v>
      </c>
      <c r="I80" s="876"/>
      <c r="J80" s="944">
        <v>35</v>
      </c>
      <c r="K80" s="876"/>
      <c r="L80" s="944">
        <v>34</v>
      </c>
      <c r="M80" s="876"/>
      <c r="N80" s="944">
        <v>26</v>
      </c>
      <c r="O80" s="876"/>
      <c r="Q80" s="500"/>
    </row>
    <row r="81" spans="3:17" ht="12.75" customHeight="1">
      <c r="E81" s="500"/>
      <c r="F81" s="517"/>
      <c r="G81" s="517"/>
      <c r="H81" s="517"/>
      <c r="I81" s="517"/>
      <c r="J81" s="517"/>
      <c r="K81" s="517"/>
      <c r="L81" s="517"/>
      <c r="M81" s="517"/>
      <c r="N81" s="517"/>
      <c r="O81" s="517"/>
      <c r="Q81" s="500"/>
    </row>
    <row r="82" spans="3:17" ht="12.75" customHeight="1">
      <c r="E82" s="500"/>
      <c r="Q82" s="500"/>
    </row>
    <row r="83" spans="3:17" ht="12.75" customHeight="1">
      <c r="C83" s="501"/>
      <c r="D83" s="501"/>
      <c r="E83" s="500"/>
      <c r="Q83" s="500"/>
    </row>
    <row r="84" spans="3:17" ht="12.75" customHeight="1">
      <c r="C84" s="500"/>
      <c r="D84" s="500"/>
      <c r="E84" s="500"/>
      <c r="Q84" s="500"/>
    </row>
    <row r="85" spans="3:17" ht="12.75" customHeight="1">
      <c r="C85" s="500"/>
      <c r="D85" s="500"/>
      <c r="E85" s="500"/>
      <c r="Q85" s="500"/>
    </row>
    <row r="86" spans="3:17" ht="12.75" customHeight="1">
      <c r="C86" s="500"/>
      <c r="D86" s="500"/>
      <c r="Q86" s="500"/>
    </row>
    <row r="87" spans="3:17" ht="12.75" customHeight="1">
      <c r="C87" s="500"/>
      <c r="D87" s="500"/>
      <c r="Q87" s="500"/>
    </row>
    <row r="88" spans="3:17" ht="12.75" customHeight="1">
      <c r="C88" s="500"/>
      <c r="D88" s="500"/>
      <c r="Q88" s="500"/>
    </row>
    <row r="89" spans="3:17" ht="12.75" customHeight="1">
      <c r="C89" s="500"/>
      <c r="D89" s="500"/>
      <c r="Q89" s="500"/>
    </row>
    <row r="90" spans="3:17" ht="12.75" customHeight="1">
      <c r="C90" s="500"/>
      <c r="D90" s="500"/>
      <c r="Q90" s="500"/>
    </row>
    <row r="91" spans="3:17" ht="12.75" customHeight="1">
      <c r="C91" s="500"/>
      <c r="D91" s="500"/>
      <c r="Q91" s="500"/>
    </row>
    <row r="92" spans="3:17" ht="12.75" customHeight="1">
      <c r="C92" s="500"/>
      <c r="D92" s="500"/>
      <c r="Q92" s="500"/>
    </row>
    <row r="93" spans="3:17" ht="12.75" customHeight="1">
      <c r="C93" s="500"/>
      <c r="D93" s="500"/>
      <c r="Q93" s="500"/>
    </row>
    <row r="94" spans="3:17" ht="12.75" customHeight="1">
      <c r="Q94" s="500"/>
    </row>
    <row r="95" spans="3:17" ht="12.75" customHeight="1">
      <c r="Q95" s="500"/>
    </row>
    <row r="96" spans="3:17" ht="12.75" customHeight="1">
      <c r="Q96" s="500"/>
    </row>
    <row r="97" spans="17:17" ht="12.75" customHeight="1">
      <c r="Q97" s="500"/>
    </row>
    <row r="98" spans="17:17" ht="12.75" customHeight="1">
      <c r="Q98" s="500"/>
    </row>
    <row r="99" spans="17:17" ht="12.75" customHeight="1">
      <c r="Q99" s="500"/>
    </row>
    <row r="100" spans="17:17" ht="12.75" customHeight="1">
      <c r="Q100" s="500"/>
    </row>
    <row r="101" spans="17:17" ht="12.75" customHeight="1">
      <c r="Q101" s="500"/>
    </row>
    <row r="102" spans="17:17" ht="12.75" customHeight="1">
      <c r="Q102" s="500"/>
    </row>
    <row r="103" spans="17:17" ht="12.75" customHeight="1">
      <c r="Q103" s="500"/>
    </row>
    <row r="104" spans="17:17" ht="12.75" customHeight="1">
      <c r="Q104" s="500"/>
    </row>
    <row r="105" spans="17:17" ht="12.75" customHeight="1">
      <c r="Q105" s="500"/>
    </row>
    <row r="106" spans="17:17" ht="12.75" customHeight="1">
      <c r="Q106" s="500"/>
    </row>
    <row r="107" spans="17:17" ht="12.75" customHeight="1">
      <c r="Q107" s="500"/>
    </row>
    <row r="108" spans="17:17" ht="12.75" customHeight="1">
      <c r="Q108" s="500"/>
    </row>
    <row r="109" spans="17:17" ht="12.75" customHeight="1">
      <c r="Q109" s="500"/>
    </row>
    <row r="110" spans="17:17" ht="12.75" customHeight="1">
      <c r="Q110" s="500"/>
    </row>
    <row r="111" spans="17:17" ht="12.75" customHeight="1">
      <c r="Q111" s="500"/>
    </row>
    <row r="112" spans="17:17" ht="12.75" customHeight="1">
      <c r="Q112" s="500"/>
    </row>
    <row r="113" spans="17:17" ht="12.75" customHeight="1">
      <c r="Q113" s="500"/>
    </row>
    <row r="114" spans="17:17" ht="12.75" customHeight="1">
      <c r="Q114" s="500"/>
    </row>
    <row r="115" spans="17:17" ht="12.75" customHeight="1">
      <c r="Q115" s="500"/>
    </row>
    <row r="116" spans="17:17" ht="12.75" customHeight="1">
      <c r="Q116" s="500"/>
    </row>
    <row r="117" spans="17:17" ht="12.75" customHeight="1">
      <c r="Q117" s="500"/>
    </row>
    <row r="118" spans="17:17" ht="12.75" customHeight="1">
      <c r="Q118" s="500"/>
    </row>
    <row r="119" spans="17:17" ht="12.75" customHeight="1">
      <c r="Q119" s="500"/>
    </row>
    <row r="120" spans="17:17" ht="12.75" customHeight="1">
      <c r="Q120" s="500"/>
    </row>
    <row r="121" spans="17:17" ht="12.75" customHeight="1">
      <c r="Q121" s="500"/>
    </row>
    <row r="122" spans="17:17" ht="12.75" customHeight="1">
      <c r="Q122" s="500"/>
    </row>
    <row r="123" spans="17:17" ht="12.75" customHeight="1">
      <c r="Q123" s="500"/>
    </row>
    <row r="124" spans="17:17" ht="12.75" customHeight="1">
      <c r="Q124" s="500"/>
    </row>
    <row r="125" spans="17:17" ht="12.75" customHeight="1">
      <c r="Q125" s="500"/>
    </row>
    <row r="126" spans="17:17" ht="12.75" customHeight="1">
      <c r="Q126" s="500"/>
    </row>
    <row r="127" spans="17:17" ht="12.75" customHeight="1">
      <c r="Q127" s="500"/>
    </row>
    <row r="128" spans="17:17" ht="12.75" customHeight="1">
      <c r="Q128" s="500"/>
    </row>
    <row r="129" spans="17:17" ht="12.75" customHeight="1">
      <c r="Q129" s="500"/>
    </row>
    <row r="130" spans="17:17" ht="12.75" customHeight="1">
      <c r="Q130" s="500"/>
    </row>
    <row r="131" spans="17:17" ht="12.75" customHeight="1">
      <c r="Q131" s="500"/>
    </row>
    <row r="132" spans="17:17" ht="12.75" customHeight="1">
      <c r="Q132" s="500"/>
    </row>
    <row r="133" spans="17:17" ht="12.75" customHeight="1">
      <c r="Q133" s="500"/>
    </row>
    <row r="134" spans="17:17" ht="12.75" customHeight="1">
      <c r="Q134" s="500"/>
    </row>
    <row r="135" spans="17:17" ht="12.75" customHeight="1">
      <c r="Q135" s="500"/>
    </row>
    <row r="136" spans="17:17" ht="12.75" customHeight="1">
      <c r="Q136" s="500"/>
    </row>
    <row r="137" spans="17:17" ht="12.75" customHeight="1">
      <c r="Q137" s="500"/>
    </row>
    <row r="138" spans="17:17" ht="12.75" customHeight="1">
      <c r="Q138" s="500"/>
    </row>
    <row r="139" spans="17:17" ht="12.75" customHeight="1">
      <c r="Q139" s="500"/>
    </row>
    <row r="140" spans="17:17" ht="12.75" customHeight="1">
      <c r="Q140" s="500"/>
    </row>
    <row r="141" spans="17:17" ht="12.75" customHeight="1">
      <c r="Q141" s="500"/>
    </row>
    <row r="142" spans="17:17" ht="12.75" customHeight="1">
      <c r="Q142" s="500"/>
    </row>
    <row r="143" spans="17:17" ht="12.75" customHeight="1">
      <c r="Q143" s="500"/>
    </row>
    <row r="144" spans="17:17" ht="12.75" customHeight="1">
      <c r="Q144" s="500"/>
    </row>
    <row r="145" spans="17:17" ht="12.75" customHeight="1">
      <c r="Q145" s="500"/>
    </row>
    <row r="146" spans="17:17" ht="12.75" customHeight="1">
      <c r="Q146" s="500"/>
    </row>
    <row r="147" spans="17:17" ht="12.75" customHeight="1">
      <c r="Q147" s="500"/>
    </row>
    <row r="148" spans="17:17" ht="12.75" customHeight="1">
      <c r="Q148" s="500"/>
    </row>
    <row r="149" spans="17:17" ht="12.75" customHeight="1">
      <c r="Q149" s="500"/>
    </row>
    <row r="150" spans="17:17" ht="12.75" customHeight="1">
      <c r="Q150" s="500"/>
    </row>
    <row r="151" spans="17:17" ht="12.75" customHeight="1">
      <c r="Q151" s="500"/>
    </row>
    <row r="152" spans="17:17" ht="12.75" customHeight="1">
      <c r="Q152" s="500"/>
    </row>
    <row r="153" spans="17:17" ht="12.75" customHeight="1">
      <c r="Q153" s="500"/>
    </row>
    <row r="154" spans="17:17" ht="12.75" customHeight="1">
      <c r="Q154" s="500"/>
    </row>
    <row r="155" spans="17:17" ht="12.75" customHeight="1">
      <c r="Q155" s="500"/>
    </row>
    <row r="156" spans="17:17" ht="12.75" customHeight="1">
      <c r="Q156" s="500"/>
    </row>
    <row r="157" spans="17:17" ht="12.75" customHeight="1">
      <c r="Q157" s="500"/>
    </row>
    <row r="158" spans="17:17" ht="12.75" customHeight="1">
      <c r="Q158" s="500"/>
    </row>
    <row r="159" spans="17:17" ht="12.75" customHeight="1">
      <c r="Q159" s="500"/>
    </row>
    <row r="160" spans="17:17" ht="12.75" customHeight="1">
      <c r="Q160" s="500"/>
    </row>
    <row r="161" spans="17:17" ht="12.75" customHeight="1">
      <c r="Q161" s="500"/>
    </row>
    <row r="162" spans="17:17" ht="12.75" customHeight="1">
      <c r="Q162" s="500"/>
    </row>
    <row r="163" spans="17:17" ht="12.75" customHeight="1">
      <c r="Q163" s="500"/>
    </row>
    <row r="164" spans="17:17" ht="12.75" customHeight="1">
      <c r="Q164" s="500"/>
    </row>
    <row r="165" spans="17:17" ht="12.75" customHeight="1">
      <c r="Q165" s="500"/>
    </row>
    <row r="166" spans="17:17" ht="12.75" customHeight="1">
      <c r="Q166" s="500"/>
    </row>
    <row r="167" spans="17:17" ht="12.75" customHeight="1">
      <c r="Q167" s="500"/>
    </row>
    <row r="168" spans="17:17" ht="12.75" customHeight="1">
      <c r="Q168" s="500"/>
    </row>
    <row r="169" spans="17:17" ht="12.75" customHeight="1">
      <c r="Q169" s="500"/>
    </row>
    <row r="170" spans="17:17" ht="12.75" customHeight="1">
      <c r="Q170" s="500"/>
    </row>
    <row r="171" spans="17:17" ht="12.75" customHeight="1">
      <c r="Q171" s="500"/>
    </row>
    <row r="172" spans="17:17" ht="12.75" customHeight="1">
      <c r="Q172" s="500"/>
    </row>
    <row r="173" spans="17:17" ht="12.75" customHeight="1">
      <c r="Q173" s="500"/>
    </row>
    <row r="174" spans="17:17" ht="12.75" customHeight="1">
      <c r="Q174" s="500"/>
    </row>
    <row r="175" spans="17:17" ht="12.75" customHeight="1">
      <c r="Q175" s="500"/>
    </row>
    <row r="176" spans="17:17" ht="12.75" customHeight="1">
      <c r="Q176" s="500"/>
    </row>
    <row r="177" spans="17:17" ht="12.75" customHeight="1">
      <c r="Q177" s="500"/>
    </row>
    <row r="178" spans="17:17" ht="12.75" customHeight="1">
      <c r="Q178" s="500"/>
    </row>
    <row r="179" spans="17:17" ht="12.75" customHeight="1">
      <c r="Q179" s="500"/>
    </row>
    <row r="180" spans="17:17" ht="12.75" customHeight="1">
      <c r="Q180" s="500"/>
    </row>
    <row r="181" spans="17:17" ht="12.75" customHeight="1">
      <c r="Q181" s="500"/>
    </row>
    <row r="182" spans="17:17" ht="12.75" customHeight="1">
      <c r="Q182" s="500"/>
    </row>
    <row r="183" spans="17:17" ht="12.75" customHeight="1">
      <c r="Q183" s="500"/>
    </row>
    <row r="184" spans="17:17" ht="12.75" customHeight="1">
      <c r="Q184" s="500"/>
    </row>
    <row r="185" spans="17:17" ht="12.75" customHeight="1">
      <c r="Q185" s="500"/>
    </row>
    <row r="186" spans="17:17" ht="12.75" customHeight="1">
      <c r="Q186" s="500"/>
    </row>
    <row r="187" spans="17:17" ht="12.75" customHeight="1">
      <c r="Q187" s="500"/>
    </row>
    <row r="188" spans="17:17" ht="12.75" customHeight="1">
      <c r="Q188" s="500"/>
    </row>
    <row r="189" spans="17:17" ht="12.75" customHeight="1">
      <c r="Q189" s="500"/>
    </row>
    <row r="190" spans="17:17" ht="12.75" customHeight="1">
      <c r="Q190" s="500"/>
    </row>
    <row r="191" spans="17:17" ht="12.75" customHeight="1">
      <c r="Q191" s="500"/>
    </row>
    <row r="192" spans="17:17" ht="12.75" customHeight="1">
      <c r="Q192" s="500"/>
    </row>
    <row r="193" spans="17:17" ht="12.75" customHeight="1">
      <c r="Q193" s="500"/>
    </row>
    <row r="194" spans="17:17" ht="12.75" customHeight="1">
      <c r="Q194" s="500"/>
    </row>
    <row r="195" spans="17:17" ht="12.75" customHeight="1">
      <c r="Q195" s="500"/>
    </row>
    <row r="196" spans="17:17" ht="12.75" customHeight="1">
      <c r="Q196" s="500"/>
    </row>
    <row r="197" spans="17:17" ht="12.75" customHeight="1">
      <c r="Q197" s="500"/>
    </row>
    <row r="198" spans="17:17" ht="12.75" customHeight="1">
      <c r="Q198" s="500"/>
    </row>
    <row r="199" spans="17:17" ht="12.75" customHeight="1">
      <c r="Q199" s="500"/>
    </row>
    <row r="200" spans="17:17" ht="12.75" customHeight="1">
      <c r="Q200" s="500"/>
    </row>
    <row r="201" spans="17:17" ht="12.75" customHeight="1">
      <c r="Q201" s="500"/>
    </row>
    <row r="202" spans="17:17" ht="12.75" customHeight="1">
      <c r="Q202" s="500"/>
    </row>
    <row r="203" spans="17:17" ht="12.75" customHeight="1">
      <c r="Q203" s="500"/>
    </row>
    <row r="204" spans="17:17" ht="12.75" customHeight="1">
      <c r="Q204" s="500"/>
    </row>
    <row r="205" spans="17:17" ht="12.75" customHeight="1">
      <c r="Q205" s="500"/>
    </row>
    <row r="206" spans="17:17" ht="12.75" customHeight="1">
      <c r="Q206" s="500"/>
    </row>
    <row r="207" spans="17:17" ht="12.75" customHeight="1">
      <c r="Q207" s="500"/>
    </row>
    <row r="208" spans="17:17" ht="12.75" customHeight="1">
      <c r="Q208" s="500"/>
    </row>
    <row r="209" spans="17:17" ht="12.75" customHeight="1">
      <c r="Q209" s="500"/>
    </row>
    <row r="210" spans="17:17" ht="12.75" customHeight="1">
      <c r="Q210" s="500"/>
    </row>
    <row r="211" spans="17:17" ht="12.75" customHeight="1">
      <c r="Q211" s="500"/>
    </row>
    <row r="212" spans="17:17" ht="12.75" customHeight="1">
      <c r="Q212" s="500"/>
    </row>
    <row r="213" spans="17:17" ht="12.75" customHeight="1">
      <c r="Q213" s="500"/>
    </row>
    <row r="214" spans="17:17" ht="12.75" customHeight="1">
      <c r="Q214" s="500"/>
    </row>
    <row r="215" spans="17:17" ht="12.75" customHeight="1">
      <c r="Q215" s="500"/>
    </row>
    <row r="216" spans="17:17" ht="12.75" customHeight="1">
      <c r="Q216" s="500"/>
    </row>
    <row r="217" spans="17:17" ht="12.75" customHeight="1">
      <c r="Q217" s="500"/>
    </row>
    <row r="218" spans="17:17" ht="12.75" customHeight="1">
      <c r="Q218" s="500"/>
    </row>
    <row r="219" spans="17:17" ht="12.75" customHeight="1">
      <c r="Q219" s="500"/>
    </row>
    <row r="220" spans="17:17" ht="12.75" customHeight="1">
      <c r="Q220" s="500"/>
    </row>
    <row r="221" spans="17:17" ht="12.75" customHeight="1">
      <c r="Q221" s="500"/>
    </row>
    <row r="222" spans="17:17" ht="12.75" customHeight="1">
      <c r="Q222" s="500"/>
    </row>
    <row r="223" spans="17:17" ht="12.75" customHeight="1">
      <c r="Q223" s="500"/>
    </row>
    <row r="224" spans="17:17" ht="12.75" customHeight="1">
      <c r="Q224" s="500"/>
    </row>
    <row r="225" spans="17:17" ht="12.75" customHeight="1">
      <c r="Q225" s="500"/>
    </row>
    <row r="226" spans="17:17" ht="12.75" customHeight="1">
      <c r="Q226" s="500"/>
    </row>
    <row r="227" spans="17:17" ht="12.75" customHeight="1">
      <c r="Q227" s="500"/>
    </row>
    <row r="228" spans="17:17" ht="12.75" customHeight="1">
      <c r="Q228" s="500"/>
    </row>
    <row r="229" spans="17:17" ht="12.75" customHeight="1">
      <c r="Q229" s="500"/>
    </row>
    <row r="230" spans="17:17" ht="12.75" customHeight="1">
      <c r="Q230" s="500"/>
    </row>
    <row r="231" spans="17:17" ht="12.75" customHeight="1">
      <c r="Q231" s="500"/>
    </row>
    <row r="232" spans="17:17" ht="12.75" customHeight="1">
      <c r="Q232" s="500"/>
    </row>
    <row r="233" spans="17:17" ht="12.75" customHeight="1">
      <c r="Q233" s="500"/>
    </row>
    <row r="234" spans="17:17" ht="12.75" customHeight="1">
      <c r="Q234" s="500"/>
    </row>
    <row r="235" spans="17:17" ht="12.75" customHeight="1">
      <c r="Q235" s="500"/>
    </row>
    <row r="236" spans="17:17" ht="12.75" customHeight="1">
      <c r="Q236" s="500"/>
    </row>
    <row r="237" spans="17:17" ht="12.75" customHeight="1">
      <c r="Q237" s="500"/>
    </row>
    <row r="238" spans="17:17" ht="12.75" customHeight="1">
      <c r="Q238" s="500"/>
    </row>
    <row r="239" spans="17:17" ht="12.75" customHeight="1">
      <c r="Q239" s="500"/>
    </row>
    <row r="240" spans="17:17" ht="12.75" customHeight="1">
      <c r="Q240" s="500"/>
    </row>
    <row r="241" spans="17:17" ht="12.75" customHeight="1">
      <c r="Q241" s="500"/>
    </row>
    <row r="242" spans="17:17" ht="12.75" customHeight="1">
      <c r="Q242" s="500"/>
    </row>
    <row r="243" spans="17:17" ht="12.75" customHeight="1">
      <c r="Q243" s="500"/>
    </row>
    <row r="244" spans="17:17" ht="12.75" customHeight="1">
      <c r="Q244" s="500"/>
    </row>
    <row r="245" spans="17:17" ht="12.75" customHeight="1">
      <c r="Q245" s="500"/>
    </row>
    <row r="246" spans="17:17" ht="12.75" customHeight="1">
      <c r="Q246" s="500"/>
    </row>
    <row r="247" spans="17:17" ht="12.75" customHeight="1">
      <c r="Q247" s="500"/>
    </row>
    <row r="248" spans="17:17" ht="12.75" customHeight="1">
      <c r="Q248" s="500"/>
    </row>
    <row r="249" spans="17:17" ht="12.75" customHeight="1">
      <c r="Q249" s="500"/>
    </row>
    <row r="250" spans="17:17" ht="12.75" customHeight="1">
      <c r="Q250" s="500"/>
    </row>
    <row r="251" spans="17:17" ht="12.75" customHeight="1">
      <c r="Q251" s="500"/>
    </row>
    <row r="252" spans="17:17" ht="12.75" customHeight="1">
      <c r="Q252" s="500"/>
    </row>
    <row r="253" spans="17:17" ht="12.75" customHeight="1">
      <c r="Q253" s="500"/>
    </row>
    <row r="254" spans="17:17" ht="12.75" customHeight="1">
      <c r="Q254" s="500"/>
    </row>
    <row r="255" spans="17:17" ht="12.75" customHeight="1">
      <c r="Q255" s="500"/>
    </row>
    <row r="256" spans="17:17" ht="12.75" customHeight="1">
      <c r="Q256" s="500"/>
    </row>
    <row r="257" spans="17:17" ht="12.75" customHeight="1">
      <c r="Q257" s="500"/>
    </row>
    <row r="258" spans="17:17" ht="12.75" customHeight="1">
      <c r="Q258" s="500"/>
    </row>
    <row r="259" spans="17:17" ht="12.75" customHeight="1">
      <c r="Q259" s="500"/>
    </row>
    <row r="260" spans="17:17" ht="12.75" customHeight="1">
      <c r="Q260" s="500"/>
    </row>
    <row r="261" spans="17:17" ht="12.75" customHeight="1">
      <c r="Q261" s="500"/>
    </row>
    <row r="262" spans="17:17" ht="12.75" customHeight="1">
      <c r="Q262" s="500"/>
    </row>
    <row r="263" spans="17:17" ht="12.75" customHeight="1">
      <c r="Q263" s="500"/>
    </row>
    <row r="264" spans="17:17" ht="12.75" customHeight="1">
      <c r="Q264" s="500"/>
    </row>
    <row r="265" spans="17:17" ht="12.75" customHeight="1">
      <c r="Q265" s="500"/>
    </row>
    <row r="266" spans="17:17" ht="12.75" customHeight="1">
      <c r="Q266" s="500"/>
    </row>
    <row r="267" spans="17:17" ht="12.75" customHeight="1">
      <c r="Q267" s="500"/>
    </row>
    <row r="268" spans="17:17" ht="12.75" customHeight="1">
      <c r="Q268" s="500"/>
    </row>
    <row r="269" spans="17:17" ht="12.75" customHeight="1">
      <c r="Q269" s="500"/>
    </row>
    <row r="270" spans="17:17" ht="12.75" customHeight="1">
      <c r="Q270" s="500"/>
    </row>
    <row r="271" spans="17:17" ht="12.75" customHeight="1">
      <c r="Q271" s="500"/>
    </row>
    <row r="272" spans="17:17" ht="12.75" customHeight="1">
      <c r="Q272" s="500"/>
    </row>
    <row r="273" spans="17:17" ht="12.75" customHeight="1">
      <c r="Q273" s="500"/>
    </row>
    <row r="274" spans="17:17" ht="12.75" customHeight="1">
      <c r="Q274" s="500"/>
    </row>
    <row r="275" spans="17:17" ht="12.75" customHeight="1">
      <c r="Q275" s="500"/>
    </row>
    <row r="276" spans="17:17" ht="12.75" customHeight="1">
      <c r="Q276" s="500"/>
    </row>
    <row r="277" spans="17:17" ht="12.75" customHeight="1">
      <c r="Q277" s="500"/>
    </row>
    <row r="278" spans="17:17" ht="12.75" customHeight="1">
      <c r="Q278" s="500"/>
    </row>
    <row r="279" spans="17:17" ht="12.75" customHeight="1">
      <c r="Q279" s="500"/>
    </row>
    <row r="280" spans="17:17" ht="12.75" customHeight="1">
      <c r="Q280" s="500"/>
    </row>
    <row r="281" spans="17:17" ht="12.75" customHeight="1">
      <c r="Q281" s="500"/>
    </row>
    <row r="282" spans="17:17" ht="12.75" customHeight="1">
      <c r="Q282" s="500"/>
    </row>
    <row r="283" spans="17:17" ht="12.75" customHeight="1">
      <c r="Q283" s="500"/>
    </row>
    <row r="284" spans="17:17" ht="12.75" customHeight="1">
      <c r="Q284" s="500"/>
    </row>
    <row r="285" spans="17:17" ht="12.75" customHeight="1">
      <c r="Q285" s="500"/>
    </row>
    <row r="286" spans="17:17" ht="12.75" customHeight="1">
      <c r="Q286" s="500"/>
    </row>
    <row r="287" spans="17:17" ht="12.75" customHeight="1">
      <c r="Q287" s="500"/>
    </row>
    <row r="288" spans="17:17" ht="12.75" customHeight="1">
      <c r="Q288" s="500"/>
    </row>
    <row r="289" spans="17:17" ht="12.75" customHeight="1">
      <c r="Q289" s="500"/>
    </row>
    <row r="290" spans="17:17" ht="12.75" customHeight="1">
      <c r="Q290" s="500"/>
    </row>
    <row r="291" spans="17:17" ht="12.75" customHeight="1">
      <c r="Q291" s="500"/>
    </row>
    <row r="292" spans="17:17" ht="12.75" customHeight="1">
      <c r="Q292" s="500"/>
    </row>
    <row r="293" spans="17:17" ht="15.75" customHeight="1"/>
    <row r="294" spans="17:17" ht="15.75" customHeight="1"/>
    <row r="295" spans="17:17" ht="15.75" customHeight="1"/>
    <row r="296" spans="17:17" ht="15.75" customHeight="1"/>
    <row r="297" spans="17:17" ht="15.75" customHeight="1"/>
    <row r="298" spans="17:17" ht="15.75" customHeight="1"/>
    <row r="299" spans="17:17" ht="15.75" customHeight="1"/>
    <row r="300" spans="17:17" ht="15.75" customHeight="1"/>
    <row r="301" spans="17:17" ht="15.75" customHeight="1"/>
    <row r="302" spans="17:17" ht="15.75" customHeight="1"/>
    <row r="303" spans="17:17" ht="15.75" customHeight="1"/>
    <row r="304" spans="17:17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72">
    <mergeCell ref="P63:P64"/>
    <mergeCell ref="D64:E64"/>
    <mergeCell ref="B76:E76"/>
    <mergeCell ref="C77:D77"/>
    <mergeCell ref="F79:O79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F80:G80"/>
    <mergeCell ref="H80:I80"/>
    <mergeCell ref="J80:K80"/>
    <mergeCell ref="L80:M80"/>
    <mergeCell ref="N80:O80"/>
    <mergeCell ref="B58:E58"/>
    <mergeCell ref="B59:E59"/>
    <mergeCell ref="B61:E61"/>
    <mergeCell ref="B62:E62"/>
    <mergeCell ref="B63:B64"/>
    <mergeCell ref="C63:C64"/>
    <mergeCell ref="D63:E63"/>
    <mergeCell ref="B57:E57"/>
    <mergeCell ref="C43:D43"/>
    <mergeCell ref="C44:D44"/>
    <mergeCell ref="C46:D46"/>
    <mergeCell ref="C47:D47"/>
    <mergeCell ref="C48:D48"/>
    <mergeCell ref="C49:D49"/>
    <mergeCell ref="B53:B54"/>
    <mergeCell ref="C53:D54"/>
    <mergeCell ref="C51:D51"/>
    <mergeCell ref="B55:B56"/>
    <mergeCell ref="C55:D56"/>
    <mergeCell ref="C50:D50"/>
    <mergeCell ref="C52:D52"/>
    <mergeCell ref="C42:D42"/>
    <mergeCell ref="B29:P29"/>
    <mergeCell ref="B32:E32"/>
    <mergeCell ref="B33:B34"/>
    <mergeCell ref="C33:D34"/>
    <mergeCell ref="B35:B36"/>
    <mergeCell ref="C35:D36"/>
    <mergeCell ref="B37:B38"/>
    <mergeCell ref="C37:D38"/>
    <mergeCell ref="C39:D39"/>
    <mergeCell ref="C40:D40"/>
    <mergeCell ref="C41:D41"/>
    <mergeCell ref="B28:E28"/>
    <mergeCell ref="X10:Y10"/>
    <mergeCell ref="F11:G11"/>
    <mergeCell ref="H11:I11"/>
    <mergeCell ref="J11:K11"/>
    <mergeCell ref="L11:M11"/>
    <mergeCell ref="N11:O11"/>
    <mergeCell ref="S11:V11"/>
    <mergeCell ref="P10:P11"/>
    <mergeCell ref="Q13:Q14"/>
    <mergeCell ref="C15:E15"/>
    <mergeCell ref="Q19:Q22"/>
    <mergeCell ref="C24:D24"/>
    <mergeCell ref="B2:E2"/>
    <mergeCell ref="B10:B11"/>
    <mergeCell ref="C10:C11"/>
    <mergeCell ref="E10:E11"/>
    <mergeCell ref="F10:O10"/>
  </mergeCells>
  <conditionalFormatting sqref="E82 C85:D85">
    <cfRule type="cellIs" dxfId="134" priority="1" operator="greaterThan">
      <formula>0</formula>
    </cfRule>
  </conditionalFormatting>
  <conditionalFormatting sqref="V13">
    <cfRule type="cellIs" dxfId="133" priority="2" operator="lessThan">
      <formula>$U$13</formula>
    </cfRule>
  </conditionalFormatting>
  <conditionalFormatting sqref="V14">
    <cfRule type="cellIs" dxfId="132" priority="3" operator="lessThan">
      <formula>$U$14</formula>
    </cfRule>
  </conditionalFormatting>
  <conditionalFormatting sqref="V16">
    <cfRule type="cellIs" dxfId="131" priority="4" operator="lessThan">
      <formula>$U$16</formula>
    </cfRule>
  </conditionalFormatting>
  <conditionalFormatting sqref="F57:O57">
    <cfRule type="cellIs" dxfId="130" priority="5" operator="lessThan">
      <formula>$F$45/2</formula>
    </cfRule>
  </conditionalFormatting>
  <conditionalFormatting sqref="P60">
    <cfRule type="cellIs" dxfId="129" priority="6" operator="lessThan">
      <formula>#REF!</formula>
    </cfRule>
  </conditionalFormatting>
  <conditionalFormatting sqref="P60">
    <cfRule type="cellIs" dxfId="128" priority="7" operator="greaterThan">
      <formula>#REF!</formula>
    </cfRule>
  </conditionalFormatting>
  <conditionalFormatting sqref="F62">
    <cfRule type="cellIs" dxfId="127" priority="8" operator="lessThan">
      <formula>$F$80</formula>
    </cfRule>
  </conditionalFormatting>
  <conditionalFormatting sqref="F62">
    <cfRule type="cellIs" dxfId="126" priority="9" operator="greaterThan">
      <formula>$F$80</formula>
    </cfRule>
  </conditionalFormatting>
  <conditionalFormatting sqref="G62">
    <cfRule type="cellIs" dxfId="125" priority="10" operator="lessThan">
      <formula>$F$80</formula>
    </cfRule>
  </conditionalFormatting>
  <conditionalFormatting sqref="G62">
    <cfRule type="cellIs" dxfId="124" priority="11" operator="greaterThan">
      <formula>$F$80</formula>
    </cfRule>
  </conditionalFormatting>
  <conditionalFormatting sqref="H80">
    <cfRule type="cellIs" dxfId="123" priority="12" operator="greaterThan">
      <formula>$H$80</formula>
    </cfRule>
  </conditionalFormatting>
  <conditionalFormatting sqref="H62">
    <cfRule type="cellIs" dxfId="122" priority="13" operator="lessThan">
      <formula>$H$80</formula>
    </cfRule>
  </conditionalFormatting>
  <conditionalFormatting sqref="H62">
    <cfRule type="cellIs" dxfId="121" priority="14" operator="greaterThan">
      <formula>$H$80</formula>
    </cfRule>
  </conditionalFormatting>
  <conditionalFormatting sqref="I62">
    <cfRule type="cellIs" dxfId="120" priority="15" operator="lessThan">
      <formula>$H$80</formula>
    </cfRule>
  </conditionalFormatting>
  <conditionalFormatting sqref="I62">
    <cfRule type="cellIs" dxfId="119" priority="16" operator="greaterThan">
      <formula>$H$80</formula>
    </cfRule>
  </conditionalFormatting>
  <conditionalFormatting sqref="J62">
    <cfRule type="cellIs" dxfId="118" priority="17" operator="lessThan">
      <formula>$J$80</formula>
    </cfRule>
  </conditionalFormatting>
  <conditionalFormatting sqref="J62">
    <cfRule type="cellIs" dxfId="117" priority="18" operator="greaterThan">
      <formula>$J$80</formula>
    </cfRule>
  </conditionalFormatting>
  <conditionalFormatting sqref="K62">
    <cfRule type="cellIs" dxfId="116" priority="19" operator="lessThan">
      <formula>$J$80</formula>
    </cfRule>
  </conditionalFormatting>
  <conditionalFormatting sqref="K62">
    <cfRule type="cellIs" dxfId="115" priority="20" operator="greaterThan">
      <formula>$J$80</formula>
    </cfRule>
  </conditionalFormatting>
  <conditionalFormatting sqref="L62">
    <cfRule type="cellIs" dxfId="114" priority="21" operator="lessThan">
      <formula>$L$80</formula>
    </cfRule>
  </conditionalFormatting>
  <conditionalFormatting sqref="L62">
    <cfRule type="cellIs" dxfId="113" priority="22" operator="greaterThan">
      <formula>$L$80</formula>
    </cfRule>
  </conditionalFormatting>
  <conditionalFormatting sqref="M62">
    <cfRule type="cellIs" dxfId="112" priority="23" operator="lessThan">
      <formula>$L$80</formula>
    </cfRule>
  </conditionalFormatting>
  <conditionalFormatting sqref="M62">
    <cfRule type="cellIs" dxfId="111" priority="24" operator="greaterThan">
      <formula>$L$80</formula>
    </cfRule>
  </conditionalFormatting>
  <conditionalFormatting sqref="N62">
    <cfRule type="cellIs" dxfId="110" priority="25" operator="lessThan">
      <formula>$N$80</formula>
    </cfRule>
  </conditionalFormatting>
  <conditionalFormatting sqref="N62">
    <cfRule type="cellIs" dxfId="109" priority="26" operator="greaterThan">
      <formula>$N$80</formula>
    </cfRule>
  </conditionalFormatting>
  <conditionalFormatting sqref="O62">
    <cfRule type="cellIs" dxfId="108" priority="27" operator="lessThan">
      <formula>$N$80</formula>
    </cfRule>
  </conditionalFormatting>
  <conditionalFormatting sqref="O62">
    <cfRule type="cellIs" dxfId="107" priority="28" operator="greaterThan">
      <formula>$N$80</formula>
    </cfRule>
  </conditionalFormatting>
  <conditionalFormatting sqref="N59:O59">
    <cfRule type="cellIs" dxfId="106" priority="29" operator="lessThan">
      <formula>#REF!</formula>
    </cfRule>
  </conditionalFormatting>
  <conditionalFormatting sqref="N59:O59">
    <cfRule type="cellIs" dxfId="105" priority="30" operator="greaterThan">
      <formula>#REF!</formula>
    </cfRule>
  </conditionalFormatting>
  <conditionalFormatting sqref="H58">
    <cfRule type="cellIs" dxfId="104" priority="31" operator="lessThan">
      <formula>$H$59</formula>
    </cfRule>
  </conditionalFormatting>
  <conditionalFormatting sqref="H58">
    <cfRule type="cellIs" dxfId="103" priority="32" operator="greaterThan">
      <formula>$H$59</formula>
    </cfRule>
  </conditionalFormatting>
  <conditionalFormatting sqref="I58">
    <cfRule type="cellIs" dxfId="102" priority="33" operator="lessThan">
      <formula>$I$59</formula>
    </cfRule>
  </conditionalFormatting>
  <conditionalFormatting sqref="I58">
    <cfRule type="cellIs" dxfId="101" priority="34" operator="greaterThan">
      <formula>$I$59</formula>
    </cfRule>
  </conditionalFormatting>
  <conditionalFormatting sqref="J58">
    <cfRule type="cellIs" dxfId="100" priority="35" operator="lessThan">
      <formula>$J$59</formula>
    </cfRule>
  </conditionalFormatting>
  <conditionalFormatting sqref="J58">
    <cfRule type="cellIs" dxfId="99" priority="36" operator="greaterThan">
      <formula>$J$59</formula>
    </cfRule>
  </conditionalFormatting>
  <conditionalFormatting sqref="K58">
    <cfRule type="cellIs" dxfId="98" priority="37" operator="lessThan">
      <formula>$K$59</formula>
    </cfRule>
  </conditionalFormatting>
  <conditionalFormatting sqref="K58">
    <cfRule type="cellIs" dxfId="97" priority="38" operator="greaterThan">
      <formula>$K$59</formula>
    </cfRule>
  </conditionalFormatting>
  <conditionalFormatting sqref="L58">
    <cfRule type="cellIs" dxfId="96" priority="39" operator="lessThan">
      <formula>$L$59</formula>
    </cfRule>
  </conditionalFormatting>
  <conditionalFormatting sqref="L58">
    <cfRule type="cellIs" dxfId="95" priority="40" operator="greaterThan">
      <formula>$L$59</formula>
    </cfRule>
  </conditionalFormatting>
  <conditionalFormatting sqref="M58">
    <cfRule type="cellIs" dxfId="94" priority="41" operator="lessThan">
      <formula>$M$59</formula>
    </cfRule>
  </conditionalFormatting>
  <conditionalFormatting sqref="M58">
    <cfRule type="cellIs" dxfId="93" priority="42" operator="greaterThan">
      <formula>$M$59</formula>
    </cfRule>
  </conditionalFormatting>
  <conditionalFormatting sqref="N58">
    <cfRule type="cellIs" dxfId="92" priority="43" operator="lessThan">
      <formula>$N$59</formula>
    </cfRule>
  </conditionalFormatting>
  <conditionalFormatting sqref="N58">
    <cfRule type="cellIs" dxfId="91" priority="44" operator="greaterThan">
      <formula>$N$59</formula>
    </cfRule>
  </conditionalFormatting>
  <conditionalFormatting sqref="O58">
    <cfRule type="cellIs" dxfId="90" priority="45" operator="lessThan">
      <formula>$O$59</formula>
    </cfRule>
  </conditionalFormatting>
  <conditionalFormatting sqref="O58">
    <cfRule type="cellIs" dxfId="89" priority="46" operator="greaterThan">
      <formula>$O$59</formula>
    </cfRule>
  </conditionalFormatting>
  <dataValidations count="4">
    <dataValidation type="list" allowBlank="1" showErrorMessage="1" sqref="D31">
      <formula1>$Y$13:$Y$16</formula1>
    </dataValidation>
    <dataValidation type="list" allowBlank="1" showErrorMessage="1" sqref="E33:E44 F60:O60 E46:E56">
      <formula1>$T$13:$T$16</formula1>
    </dataValidation>
    <dataValidation type="list" allowBlank="1" showErrorMessage="1" sqref="C30:C31">
      <formula1>$Y$12:$Y$20</formula1>
    </dataValidation>
    <dataValidation type="list" allowBlank="1" showErrorMessage="1" sqref="D30 D13:D14">
      <formula1>$T$21:$T$23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7"/>
  <sheetViews>
    <sheetView zoomScale="70" zoomScaleNormal="70" workbookViewId="0">
      <pane ySplit="11" topLeftCell="A12" activePane="bottomLeft" state="frozen"/>
      <selection pane="bottomLeft" activeCell="B58" sqref="B58"/>
    </sheetView>
  </sheetViews>
  <sheetFormatPr defaultColWidth="14.44140625" defaultRowHeight="15" customHeight="1"/>
  <cols>
    <col min="1" max="1" width="21.44140625" style="290" customWidth="1"/>
    <col min="2" max="2" width="3.44140625" style="290" customWidth="1"/>
    <col min="3" max="3" width="31.5546875" style="290" customWidth="1"/>
    <col min="4" max="4" width="11.109375" style="290" customWidth="1"/>
    <col min="5" max="5" width="12.33203125" style="290" customWidth="1"/>
    <col min="6" max="9" width="5.77734375" style="290" customWidth="1"/>
    <col min="10" max="10" width="5.44140625" style="290" customWidth="1"/>
    <col min="11" max="11" width="7.5546875" style="290" customWidth="1"/>
    <col min="12" max="13" width="5.77734375" style="290" customWidth="1"/>
    <col min="14" max="14" width="7.5546875" style="290" customWidth="1"/>
    <col min="15" max="15" width="5.77734375" style="290" customWidth="1"/>
    <col min="16" max="16" width="20.21875" style="290" customWidth="1"/>
    <col min="17" max="17" width="5.5546875" style="290" customWidth="1"/>
    <col min="18" max="19" width="9.21875" style="290" customWidth="1"/>
    <col min="20" max="20" width="19.44140625" style="290" customWidth="1"/>
    <col min="21" max="22" width="14.21875" style="290" customWidth="1"/>
    <col min="23" max="23" width="15.77734375" style="290" customWidth="1"/>
    <col min="24" max="24" width="40.21875" style="290" customWidth="1"/>
    <col min="25" max="25" width="24.5546875" style="290" customWidth="1"/>
    <col min="26" max="26" width="8.77734375" style="290" customWidth="1"/>
    <col min="27" max="16384" width="14.44140625" style="290"/>
  </cols>
  <sheetData>
    <row r="1" spans="1:26" ht="27.75" customHeight="1">
      <c r="A1" s="288"/>
      <c r="B1" s="289" t="s">
        <v>1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</row>
    <row r="2" spans="1:26" ht="12.75" customHeight="1">
      <c r="A2" s="288"/>
      <c r="B2" s="949" t="s">
        <v>230</v>
      </c>
      <c r="C2" s="950"/>
      <c r="D2" s="950"/>
      <c r="E2" s="950"/>
      <c r="F2" s="288"/>
      <c r="G2" s="288"/>
      <c r="H2" s="288"/>
      <c r="I2" s="288"/>
      <c r="J2" s="288"/>
      <c r="K2" s="288"/>
      <c r="L2" s="291"/>
      <c r="M2" s="291"/>
      <c r="N2" s="291"/>
      <c r="O2" s="291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</row>
    <row r="3" spans="1:26" ht="12.75" customHeight="1">
      <c r="A3" s="288"/>
      <c r="B3" s="292" t="s">
        <v>15</v>
      </c>
      <c r="C3" s="288"/>
      <c r="D3" s="288"/>
      <c r="E3" s="288"/>
      <c r="F3" s="288"/>
      <c r="G3" s="288"/>
      <c r="H3" s="288"/>
      <c r="I3" s="288"/>
      <c r="J3" s="288"/>
      <c r="K3" s="288"/>
      <c r="L3" s="293"/>
      <c r="M3" s="293"/>
      <c r="N3" s="293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</row>
    <row r="4" spans="1:26" ht="12.75" customHeight="1">
      <c r="A4" s="288"/>
      <c r="B4" s="292" t="s">
        <v>16</v>
      </c>
      <c r="C4" s="288"/>
      <c r="D4" s="288"/>
      <c r="E4" s="288"/>
      <c r="F4" s="288"/>
      <c r="G4" s="288"/>
      <c r="H4" s="288"/>
      <c r="I4" s="288"/>
      <c r="J4" s="288"/>
      <c r="K4" s="288"/>
      <c r="L4" s="293"/>
      <c r="M4" s="293"/>
      <c r="N4" s="293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</row>
    <row r="5" spans="1:26" ht="12.75" customHeight="1">
      <c r="A5" s="288"/>
      <c r="B5" s="292" t="s">
        <v>17</v>
      </c>
      <c r="C5" s="288"/>
      <c r="D5" s="291" t="str">
        <f>IF($C$30=0," ",$C$30)</f>
        <v>język obcy nowożytny</v>
      </c>
      <c r="E5" s="288"/>
      <c r="F5" s="288"/>
      <c r="G5" s="288"/>
      <c r="H5" s="291" t="str">
        <f>IF(C31=0," ",C31)</f>
        <v>matematyka</v>
      </c>
      <c r="I5" s="288"/>
      <c r="J5" s="288"/>
      <c r="K5" s="288"/>
      <c r="L5" s="293"/>
      <c r="M5" s="293"/>
      <c r="N5" s="293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</row>
    <row r="6" spans="1:26" ht="12.75" customHeight="1">
      <c r="A6" s="288"/>
      <c r="B6" s="292" t="s">
        <v>22</v>
      </c>
      <c r="C6" s="288"/>
      <c r="D6" s="291"/>
      <c r="E6" s="288"/>
      <c r="F6" s="288"/>
      <c r="G6" s="288"/>
      <c r="H6" s="291"/>
      <c r="I6" s="288"/>
      <c r="J6" s="288"/>
      <c r="K6" s="288"/>
      <c r="L6" s="293"/>
      <c r="M6" s="293"/>
      <c r="N6" s="293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</row>
    <row r="7" spans="1:26" ht="12.75" customHeight="1">
      <c r="A7" s="288"/>
      <c r="B7" s="292"/>
      <c r="C7" s="294" t="s">
        <v>231</v>
      </c>
      <c r="D7" s="295" t="s">
        <v>232</v>
      </c>
      <c r="E7" s="288"/>
      <c r="F7" s="288"/>
      <c r="G7" s="288"/>
      <c r="H7" s="291"/>
      <c r="I7" s="288"/>
      <c r="J7" s="288"/>
      <c r="K7" s="288"/>
      <c r="L7" s="293"/>
      <c r="M7" s="293"/>
      <c r="N7" s="293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</row>
    <row r="8" spans="1:26" ht="12.75" customHeight="1">
      <c r="A8" s="288"/>
      <c r="B8" s="292"/>
      <c r="C8" s="294" t="s">
        <v>233</v>
      </c>
      <c r="D8" s="295" t="s">
        <v>234</v>
      </c>
      <c r="E8" s="288"/>
      <c r="F8" s="288"/>
      <c r="G8" s="288"/>
      <c r="H8" s="291"/>
      <c r="I8" s="288"/>
      <c r="J8" s="288"/>
      <c r="K8" s="288"/>
      <c r="L8" s="293"/>
      <c r="M8" s="293"/>
      <c r="N8" s="293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</row>
    <row r="9" spans="1:26" ht="12.75" customHeight="1">
      <c r="A9" s="288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</row>
    <row r="10" spans="1:26" ht="24.75" customHeight="1">
      <c r="A10" s="288"/>
      <c r="B10" s="705" t="s">
        <v>4</v>
      </c>
      <c r="C10" s="731" t="s">
        <v>5</v>
      </c>
      <c r="D10" s="296"/>
      <c r="E10" s="732"/>
      <c r="F10" s="730" t="s">
        <v>6</v>
      </c>
      <c r="G10" s="723"/>
      <c r="H10" s="723"/>
      <c r="I10" s="723"/>
      <c r="J10" s="723"/>
      <c r="K10" s="723"/>
      <c r="L10" s="723"/>
      <c r="M10" s="723"/>
      <c r="N10" s="723"/>
      <c r="O10" s="708"/>
      <c r="P10" s="734" t="s">
        <v>44</v>
      </c>
      <c r="Q10" s="297"/>
      <c r="R10" s="288"/>
      <c r="S10" s="288"/>
      <c r="T10" s="288"/>
      <c r="U10" s="288"/>
      <c r="V10" s="288"/>
      <c r="W10" s="288"/>
      <c r="X10" s="729" t="s">
        <v>7</v>
      </c>
      <c r="Y10" s="708"/>
      <c r="Z10" s="288"/>
    </row>
    <row r="11" spans="1:26" ht="25.5" customHeight="1">
      <c r="A11" s="288"/>
      <c r="B11" s="706"/>
      <c r="C11" s="726"/>
      <c r="D11" s="298"/>
      <c r="E11" s="733"/>
      <c r="F11" s="730" t="s">
        <v>8</v>
      </c>
      <c r="G11" s="708"/>
      <c r="H11" s="730" t="s">
        <v>9</v>
      </c>
      <c r="I11" s="708"/>
      <c r="J11" s="730" t="s">
        <v>10</v>
      </c>
      <c r="K11" s="708"/>
      <c r="L11" s="730" t="s">
        <v>11</v>
      </c>
      <c r="M11" s="708"/>
      <c r="N11" s="735" t="s">
        <v>45</v>
      </c>
      <c r="O11" s="708"/>
      <c r="P11" s="706"/>
      <c r="Q11" s="297"/>
      <c r="R11" s="288"/>
      <c r="S11" s="729" t="s">
        <v>46</v>
      </c>
      <c r="T11" s="723"/>
      <c r="U11" s="723"/>
      <c r="V11" s="708"/>
      <c r="W11" s="288"/>
      <c r="X11" s="299" t="s">
        <v>47</v>
      </c>
      <c r="Y11" s="300" t="s">
        <v>48</v>
      </c>
      <c r="Z11" s="288"/>
    </row>
    <row r="12" spans="1:26" ht="12.75" customHeight="1">
      <c r="A12" s="301"/>
      <c r="B12" s="302">
        <v>1</v>
      </c>
      <c r="C12" s="303" t="s">
        <v>14</v>
      </c>
      <c r="D12" s="304"/>
      <c r="E12" s="305" t="str">
        <f>IF(C29="język obcy nowożytny","R","P")</f>
        <v>P</v>
      </c>
      <c r="F12" s="306">
        <v>3</v>
      </c>
      <c r="G12" s="306">
        <v>3</v>
      </c>
      <c r="H12" s="306">
        <v>3</v>
      </c>
      <c r="I12" s="306">
        <v>3</v>
      </c>
      <c r="J12" s="306">
        <v>3</v>
      </c>
      <c r="K12" s="306">
        <v>3</v>
      </c>
      <c r="L12" s="306">
        <v>3</v>
      </c>
      <c r="M12" s="306">
        <v>3</v>
      </c>
      <c r="N12" s="306">
        <v>4</v>
      </c>
      <c r="O12" s="306">
        <v>4</v>
      </c>
      <c r="P12" s="307">
        <f t="shared" ref="P12:P28" si="0">SUM(F12:O12)/2</f>
        <v>16</v>
      </c>
      <c r="Q12" s="308"/>
      <c r="R12" s="288"/>
      <c r="S12" s="309"/>
      <c r="T12" s="309" t="s">
        <v>50</v>
      </c>
      <c r="U12" s="309" t="s">
        <v>51</v>
      </c>
      <c r="V12" s="309" t="s">
        <v>52</v>
      </c>
      <c r="W12" s="288"/>
      <c r="X12" s="309"/>
      <c r="Y12" s="309"/>
      <c r="Z12" s="288"/>
    </row>
    <row r="13" spans="1:26" ht="12.75" customHeight="1">
      <c r="A13" s="301"/>
      <c r="B13" s="302">
        <v>2</v>
      </c>
      <c r="C13" s="303" t="s">
        <v>24</v>
      </c>
      <c r="D13" s="310" t="s">
        <v>53</v>
      </c>
      <c r="E13" s="305" t="str">
        <f>IF(C30="język obcy nowożytny","R","P")</f>
        <v>R</v>
      </c>
      <c r="F13" s="306">
        <v>2</v>
      </c>
      <c r="G13" s="306">
        <v>2</v>
      </c>
      <c r="H13" s="306">
        <v>2</v>
      </c>
      <c r="I13" s="306">
        <v>2</v>
      </c>
      <c r="J13" s="306">
        <v>2</v>
      </c>
      <c r="K13" s="306">
        <v>2</v>
      </c>
      <c r="L13" s="306">
        <v>3</v>
      </c>
      <c r="M13" s="306">
        <v>3</v>
      </c>
      <c r="N13" s="306">
        <v>3</v>
      </c>
      <c r="O13" s="306">
        <v>3</v>
      </c>
      <c r="P13" s="307">
        <f t="shared" si="0"/>
        <v>12</v>
      </c>
      <c r="Q13" s="709">
        <f>SUM(P13:P14)</f>
        <v>20</v>
      </c>
      <c r="R13" s="288"/>
      <c r="S13" s="309" t="s">
        <v>55</v>
      </c>
      <c r="T13" s="311" t="s">
        <v>231</v>
      </c>
      <c r="U13" s="312">
        <v>650</v>
      </c>
      <c r="V13" s="312">
        <f>SUMIF($E$33:$E$49,$T13,$R$33:$R$49)+SUMIF($E$51:$E$55,$T13,$R$51:$R$55)</f>
        <v>915</v>
      </c>
      <c r="W13" s="288"/>
      <c r="X13" s="309" t="s">
        <v>14</v>
      </c>
      <c r="Y13" s="309" t="s">
        <v>24</v>
      </c>
      <c r="Z13" s="288"/>
    </row>
    <row r="14" spans="1:26" ht="12.75" customHeight="1">
      <c r="A14" s="301"/>
      <c r="B14" s="302">
        <v>3</v>
      </c>
      <c r="C14" s="303" t="s">
        <v>56</v>
      </c>
      <c r="D14" s="310" t="s">
        <v>69</v>
      </c>
      <c r="E14" s="305" t="s">
        <v>49</v>
      </c>
      <c r="F14" s="306">
        <v>2</v>
      </c>
      <c r="G14" s="306">
        <v>2</v>
      </c>
      <c r="H14" s="306">
        <v>2</v>
      </c>
      <c r="I14" s="306">
        <v>2</v>
      </c>
      <c r="J14" s="306">
        <v>2</v>
      </c>
      <c r="K14" s="306">
        <v>2</v>
      </c>
      <c r="L14" s="306">
        <v>1</v>
      </c>
      <c r="M14" s="306">
        <v>1</v>
      </c>
      <c r="N14" s="306">
        <v>1</v>
      </c>
      <c r="O14" s="306">
        <v>1</v>
      </c>
      <c r="P14" s="307">
        <f t="shared" si="0"/>
        <v>8</v>
      </c>
      <c r="Q14" s="706"/>
      <c r="R14" s="288"/>
      <c r="S14" s="309" t="s">
        <v>58</v>
      </c>
      <c r="T14" s="311" t="s">
        <v>233</v>
      </c>
      <c r="U14" s="312">
        <v>450</v>
      </c>
      <c r="V14" s="312">
        <f ca="1">SUMIF($E$33:$E$49,$T14,$R$33:$R$49)+SUMIF($E$51:$E$57,$T14,$R$51:$R$55)</f>
        <v>660</v>
      </c>
      <c r="W14" s="288"/>
      <c r="X14" s="309" t="s">
        <v>29</v>
      </c>
      <c r="Y14" s="309" t="s">
        <v>26</v>
      </c>
      <c r="Z14" s="288"/>
    </row>
    <row r="15" spans="1:26" ht="12.75" customHeight="1">
      <c r="A15" s="301"/>
      <c r="B15" s="302">
        <v>4</v>
      </c>
      <c r="C15" s="710" t="s">
        <v>328</v>
      </c>
      <c r="D15" s="644"/>
      <c r="E15" s="645"/>
      <c r="F15" s="306">
        <v>1</v>
      </c>
      <c r="G15" s="306">
        <v>1</v>
      </c>
      <c r="H15" s="306"/>
      <c r="I15" s="306"/>
      <c r="J15" s="306"/>
      <c r="K15" s="306"/>
      <c r="L15" s="306"/>
      <c r="M15" s="306"/>
      <c r="N15" s="306"/>
      <c r="O15" s="306"/>
      <c r="P15" s="307">
        <f t="shared" si="0"/>
        <v>1</v>
      </c>
      <c r="Q15" s="308"/>
      <c r="R15" s="288"/>
      <c r="S15" s="621" t="s">
        <v>145</v>
      </c>
      <c r="T15" s="622" t="s">
        <v>345</v>
      </c>
      <c r="U15" s="621"/>
      <c r="V15" s="313"/>
      <c r="W15" s="288"/>
      <c r="X15" s="309" t="s">
        <v>30</v>
      </c>
      <c r="Y15" s="309" t="s">
        <v>31</v>
      </c>
      <c r="Z15" s="288"/>
    </row>
    <row r="16" spans="1:26" ht="12.75" customHeight="1">
      <c r="A16" s="301"/>
      <c r="B16" s="302">
        <v>5</v>
      </c>
      <c r="C16" s="303" t="s">
        <v>26</v>
      </c>
      <c r="D16" s="304"/>
      <c r="E16" s="305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07">
        <f t="shared" si="0"/>
        <v>7</v>
      </c>
      <c r="Q16" s="308"/>
      <c r="R16" s="288"/>
      <c r="S16" s="288"/>
      <c r="T16" s="291"/>
      <c r="U16" s="308"/>
      <c r="V16" s="308"/>
      <c r="W16" s="288"/>
      <c r="X16" s="309" t="s">
        <v>33</v>
      </c>
      <c r="Y16" s="309" t="s">
        <v>34</v>
      </c>
      <c r="Z16" s="288"/>
    </row>
    <row r="17" spans="1:26" ht="12.75" customHeight="1">
      <c r="A17" s="301"/>
      <c r="B17" s="302">
        <v>6</v>
      </c>
      <c r="C17" s="303" t="s">
        <v>307</v>
      </c>
      <c r="D17" s="314"/>
      <c r="E17" s="305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307">
        <f t="shared" si="0"/>
        <v>3</v>
      </c>
      <c r="Q17" s="308"/>
      <c r="R17" s="288"/>
      <c r="S17" s="288"/>
      <c r="T17" s="288"/>
      <c r="U17" s="288"/>
      <c r="V17" s="288"/>
      <c r="W17" s="288"/>
      <c r="X17" s="309" t="s">
        <v>35</v>
      </c>
      <c r="Y17" s="309" t="s">
        <v>36</v>
      </c>
      <c r="Z17" s="288"/>
    </row>
    <row r="18" spans="1:26" ht="12.75" customHeight="1">
      <c r="A18" s="301"/>
      <c r="B18" s="302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307">
        <f t="shared" si="0"/>
        <v>2</v>
      </c>
      <c r="Q18" s="308"/>
      <c r="R18" s="288"/>
      <c r="S18" s="288"/>
      <c r="T18" s="288"/>
      <c r="U18" s="288"/>
      <c r="V18" s="288"/>
      <c r="W18" s="288"/>
      <c r="X18" s="309" t="s">
        <v>37</v>
      </c>
      <c r="Y18" s="309" t="s">
        <v>38</v>
      </c>
      <c r="Z18" s="288"/>
    </row>
    <row r="19" spans="1:26" ht="12.75" customHeight="1">
      <c r="A19" s="301"/>
      <c r="B19" s="302">
        <v>8</v>
      </c>
      <c r="C19" s="303" t="s">
        <v>31</v>
      </c>
      <c r="D19" s="304"/>
      <c r="E19" s="305" t="str">
        <f t="shared" ref="E19:E24" si="1">IF(OR($C$30=C19,$C$31=C19),"R","P")</f>
        <v>P</v>
      </c>
      <c r="F19" s="312">
        <v>1</v>
      </c>
      <c r="G19" s="312">
        <v>1</v>
      </c>
      <c r="H19" s="312">
        <v>1</v>
      </c>
      <c r="I19" s="312">
        <v>1</v>
      </c>
      <c r="J19" s="312">
        <v>1</v>
      </c>
      <c r="K19" s="312">
        <v>1</v>
      </c>
      <c r="L19" s="312">
        <v>1</v>
      </c>
      <c r="M19" s="312">
        <v>1</v>
      </c>
      <c r="N19" s="306"/>
      <c r="O19" s="306"/>
      <c r="P19" s="307">
        <f t="shared" si="0"/>
        <v>4</v>
      </c>
      <c r="Q19" s="709">
        <f>SUM(P19:P22)</f>
        <v>16</v>
      </c>
      <c r="R19" s="288"/>
      <c r="S19" s="288"/>
      <c r="T19" s="288"/>
      <c r="U19" s="288"/>
      <c r="V19" s="288"/>
      <c r="W19" s="288"/>
      <c r="X19" s="309"/>
      <c r="Y19" s="309" t="s">
        <v>39</v>
      </c>
      <c r="Z19" s="288"/>
    </row>
    <row r="20" spans="1:26" ht="12.75" customHeight="1">
      <c r="A20" s="301"/>
      <c r="B20" s="302">
        <v>9</v>
      </c>
      <c r="C20" s="303" t="s">
        <v>34</v>
      </c>
      <c r="D20" s="304"/>
      <c r="E20" s="305" t="str">
        <f t="shared" si="1"/>
        <v>P</v>
      </c>
      <c r="F20" s="312">
        <v>1</v>
      </c>
      <c r="G20" s="312">
        <v>1</v>
      </c>
      <c r="H20" s="312">
        <v>1</v>
      </c>
      <c r="I20" s="312">
        <v>1</v>
      </c>
      <c r="J20" s="312">
        <v>1</v>
      </c>
      <c r="K20" s="312">
        <v>1</v>
      </c>
      <c r="L20" s="312">
        <v>1</v>
      </c>
      <c r="M20" s="312">
        <v>1</v>
      </c>
      <c r="N20" s="306"/>
      <c r="O20" s="306"/>
      <c r="P20" s="307">
        <f t="shared" si="0"/>
        <v>4</v>
      </c>
      <c r="Q20" s="717"/>
      <c r="R20" s="288"/>
      <c r="S20" s="288" t="s">
        <v>65</v>
      </c>
      <c r="T20" s="288"/>
      <c r="U20" s="288"/>
      <c r="V20" s="288"/>
      <c r="W20" s="288"/>
      <c r="X20" s="309"/>
      <c r="Y20" s="309" t="s">
        <v>40</v>
      </c>
      <c r="Z20" s="288"/>
    </row>
    <row r="21" spans="1:26" ht="12.75" customHeight="1">
      <c r="A21" s="301"/>
      <c r="B21" s="302">
        <v>10</v>
      </c>
      <c r="C21" s="303" t="s">
        <v>36</v>
      </c>
      <c r="D21" s="304"/>
      <c r="E21" s="305" t="str">
        <f t="shared" si="1"/>
        <v>P</v>
      </c>
      <c r="F21" s="312">
        <v>1</v>
      </c>
      <c r="G21" s="312">
        <v>1</v>
      </c>
      <c r="H21" s="312">
        <v>1</v>
      </c>
      <c r="I21" s="312">
        <v>1</v>
      </c>
      <c r="J21" s="312">
        <v>1</v>
      </c>
      <c r="K21" s="312">
        <v>1</v>
      </c>
      <c r="L21" s="312">
        <v>1</v>
      </c>
      <c r="M21" s="312">
        <v>1</v>
      </c>
      <c r="N21" s="306"/>
      <c r="O21" s="306"/>
      <c r="P21" s="307">
        <f t="shared" si="0"/>
        <v>4</v>
      </c>
      <c r="Q21" s="717"/>
      <c r="R21" s="288"/>
      <c r="S21" s="288"/>
      <c r="T21" s="291" t="s">
        <v>66</v>
      </c>
      <c r="U21" s="288" t="s">
        <v>67</v>
      </c>
      <c r="V21" s="288"/>
      <c r="W21" s="288"/>
      <c r="X21" s="288"/>
      <c r="Y21" s="288"/>
      <c r="Z21" s="288"/>
    </row>
    <row r="22" spans="1:26" ht="12.75" customHeight="1">
      <c r="A22" s="301"/>
      <c r="B22" s="302">
        <v>11</v>
      </c>
      <c r="C22" s="303" t="s">
        <v>38</v>
      </c>
      <c r="D22" s="304"/>
      <c r="E22" s="305" t="str">
        <f t="shared" si="1"/>
        <v>P</v>
      </c>
      <c r="F22" s="312">
        <v>1</v>
      </c>
      <c r="G22" s="312">
        <v>1</v>
      </c>
      <c r="H22" s="312">
        <v>1</v>
      </c>
      <c r="I22" s="312">
        <v>1</v>
      </c>
      <c r="J22" s="312">
        <v>1</v>
      </c>
      <c r="K22" s="312">
        <v>1</v>
      </c>
      <c r="L22" s="312">
        <v>1</v>
      </c>
      <c r="M22" s="312">
        <v>1</v>
      </c>
      <c r="N22" s="306"/>
      <c r="O22" s="306"/>
      <c r="P22" s="307">
        <f t="shared" si="0"/>
        <v>4</v>
      </c>
      <c r="Q22" s="706"/>
      <c r="R22" s="288"/>
      <c r="S22" s="288"/>
      <c r="T22" s="291" t="s">
        <v>53</v>
      </c>
      <c r="U22" s="288" t="s">
        <v>68</v>
      </c>
      <c r="V22" s="288"/>
      <c r="W22" s="288"/>
      <c r="X22" s="288"/>
      <c r="Y22" s="288"/>
      <c r="Z22" s="288"/>
    </row>
    <row r="23" spans="1:26" ht="12.75" customHeight="1">
      <c r="A23" s="301"/>
      <c r="B23" s="302">
        <v>12</v>
      </c>
      <c r="C23" s="303" t="s">
        <v>39</v>
      </c>
      <c r="D23" s="314"/>
      <c r="E23" s="305" t="str">
        <f t="shared" si="1"/>
        <v>R</v>
      </c>
      <c r="F23" s="306">
        <v>2</v>
      </c>
      <c r="G23" s="306">
        <v>2</v>
      </c>
      <c r="H23" s="306">
        <v>2</v>
      </c>
      <c r="I23" s="306">
        <v>2</v>
      </c>
      <c r="J23" s="306">
        <v>3</v>
      </c>
      <c r="K23" s="306">
        <v>3</v>
      </c>
      <c r="L23" s="306">
        <v>3</v>
      </c>
      <c r="M23" s="306">
        <v>3</v>
      </c>
      <c r="N23" s="306">
        <v>4</v>
      </c>
      <c r="O23" s="306">
        <v>4</v>
      </c>
      <c r="P23" s="307">
        <f t="shared" si="0"/>
        <v>14</v>
      </c>
      <c r="Q23" s="308"/>
      <c r="R23" s="288"/>
      <c r="S23" s="288"/>
      <c r="T23" s="291" t="s">
        <v>228</v>
      </c>
      <c r="U23" s="288" t="s">
        <v>70</v>
      </c>
      <c r="V23" s="288"/>
      <c r="W23" s="288"/>
      <c r="X23" s="288"/>
      <c r="Y23" s="288"/>
      <c r="Z23" s="288"/>
    </row>
    <row r="24" spans="1:26" ht="12.75" customHeight="1">
      <c r="A24" s="301"/>
      <c r="B24" s="302">
        <v>13</v>
      </c>
      <c r="C24" s="728" t="s">
        <v>40</v>
      </c>
      <c r="D24" s="723"/>
      <c r="E24" s="305" t="str">
        <f t="shared" si="1"/>
        <v>P</v>
      </c>
      <c r="F24" s="306">
        <v>1</v>
      </c>
      <c r="G24" s="306">
        <v>1</v>
      </c>
      <c r="H24" s="306">
        <v>1</v>
      </c>
      <c r="I24" s="306">
        <v>1</v>
      </c>
      <c r="J24" s="306">
        <v>1</v>
      </c>
      <c r="K24" s="306">
        <v>1</v>
      </c>
      <c r="L24" s="306"/>
      <c r="M24" s="306"/>
      <c r="N24" s="306"/>
      <c r="O24" s="306"/>
      <c r="P24" s="307">
        <f t="shared" si="0"/>
        <v>3</v>
      </c>
      <c r="Q24" s="308"/>
      <c r="R24" s="288"/>
      <c r="S24" s="288"/>
      <c r="T24" s="291" t="s">
        <v>229</v>
      </c>
      <c r="U24" s="288" t="s">
        <v>71</v>
      </c>
      <c r="V24" s="288"/>
      <c r="W24" s="288"/>
      <c r="X24" s="288"/>
      <c r="Y24" s="288"/>
      <c r="Z24" s="288"/>
    </row>
    <row r="25" spans="1:26" ht="12.75" customHeight="1">
      <c r="A25" s="301"/>
      <c r="B25" s="302">
        <v>14</v>
      </c>
      <c r="C25" s="303" t="s">
        <v>72</v>
      </c>
      <c r="D25" s="314"/>
      <c r="E25" s="305"/>
      <c r="F25" s="306">
        <v>3</v>
      </c>
      <c r="G25" s="306">
        <v>3</v>
      </c>
      <c r="H25" s="306">
        <v>3</v>
      </c>
      <c r="I25" s="306">
        <v>3</v>
      </c>
      <c r="J25" s="306">
        <v>3</v>
      </c>
      <c r="K25" s="306">
        <v>3</v>
      </c>
      <c r="L25" s="306">
        <v>3</v>
      </c>
      <c r="M25" s="306">
        <v>3</v>
      </c>
      <c r="N25" s="306">
        <v>3</v>
      </c>
      <c r="O25" s="306">
        <v>3</v>
      </c>
      <c r="P25" s="307">
        <f t="shared" si="0"/>
        <v>15</v>
      </c>
      <c r="Q25" s="308"/>
      <c r="R25" s="288"/>
      <c r="S25" s="288"/>
      <c r="T25" s="288"/>
      <c r="U25" s="288"/>
      <c r="V25" s="288"/>
      <c r="W25" s="288"/>
      <c r="X25" s="288"/>
      <c r="Y25" s="288"/>
      <c r="Z25" s="288"/>
    </row>
    <row r="26" spans="1:26" ht="12.75" customHeight="1">
      <c r="A26" s="301"/>
      <c r="B26" s="302">
        <v>15</v>
      </c>
      <c r="C26" s="303" t="s">
        <v>73</v>
      </c>
      <c r="D26" s="314"/>
      <c r="E26" s="305"/>
      <c r="F26" s="306">
        <v>1</v>
      </c>
      <c r="G26" s="306">
        <v>1</v>
      </c>
      <c r="H26" s="306"/>
      <c r="I26" s="306"/>
      <c r="J26" s="306"/>
      <c r="K26" s="306"/>
      <c r="L26" s="306"/>
      <c r="M26" s="306"/>
      <c r="N26" s="306"/>
      <c r="O26" s="306"/>
      <c r="P26" s="307">
        <f t="shared" si="0"/>
        <v>1</v>
      </c>
      <c r="Q26" s="308"/>
      <c r="R26" s="288"/>
      <c r="S26" s="288"/>
      <c r="T26" s="288"/>
      <c r="U26" s="288"/>
      <c r="V26" s="288"/>
      <c r="W26" s="288"/>
      <c r="X26" s="288"/>
      <c r="Y26" s="288"/>
      <c r="Z26" s="288"/>
    </row>
    <row r="27" spans="1:26" ht="12.75" customHeight="1">
      <c r="A27" s="301"/>
      <c r="B27" s="302">
        <v>16</v>
      </c>
      <c r="C27" s="303" t="s">
        <v>74</v>
      </c>
      <c r="D27" s="314"/>
      <c r="E27" s="305"/>
      <c r="F27" s="306">
        <v>1</v>
      </c>
      <c r="G27" s="306">
        <v>1</v>
      </c>
      <c r="H27" s="306">
        <v>1</v>
      </c>
      <c r="I27" s="306">
        <v>1</v>
      </c>
      <c r="J27" s="306">
        <v>1</v>
      </c>
      <c r="K27" s="306">
        <v>1</v>
      </c>
      <c r="L27" s="306">
        <v>1</v>
      </c>
      <c r="M27" s="306">
        <v>1</v>
      </c>
      <c r="N27" s="306">
        <v>1</v>
      </c>
      <c r="O27" s="306">
        <v>1</v>
      </c>
      <c r="P27" s="307">
        <f t="shared" si="0"/>
        <v>5</v>
      </c>
      <c r="Q27" s="308"/>
      <c r="R27" s="288"/>
      <c r="S27" s="288"/>
      <c r="T27" s="288"/>
      <c r="U27" s="288"/>
      <c r="V27" s="288"/>
      <c r="W27" s="288"/>
      <c r="X27" s="288"/>
      <c r="Y27" s="288"/>
      <c r="Z27" s="288"/>
    </row>
    <row r="28" spans="1:26" ht="28.5" customHeight="1">
      <c r="A28" s="288"/>
      <c r="B28" s="736" t="s">
        <v>75</v>
      </c>
      <c r="C28" s="737"/>
      <c r="D28" s="737"/>
      <c r="E28" s="738"/>
      <c r="F28" s="315">
        <f t="shared" ref="F28:O28" si="2">SUM(F12:F27)</f>
        <v>24</v>
      </c>
      <c r="G28" s="315">
        <f t="shared" si="2"/>
        <v>24</v>
      </c>
      <c r="H28" s="315">
        <f t="shared" si="2"/>
        <v>22</v>
      </c>
      <c r="I28" s="315">
        <f t="shared" si="2"/>
        <v>22</v>
      </c>
      <c r="J28" s="315">
        <f t="shared" si="2"/>
        <v>21</v>
      </c>
      <c r="K28" s="315">
        <f t="shared" si="2"/>
        <v>21</v>
      </c>
      <c r="L28" s="315">
        <f t="shared" si="2"/>
        <v>19</v>
      </c>
      <c r="M28" s="315">
        <f t="shared" si="2"/>
        <v>19</v>
      </c>
      <c r="N28" s="315">
        <f t="shared" si="2"/>
        <v>18</v>
      </c>
      <c r="O28" s="315">
        <f t="shared" si="2"/>
        <v>16</v>
      </c>
      <c r="P28" s="315">
        <f t="shared" si="0"/>
        <v>103</v>
      </c>
      <c r="Q28" s="308"/>
      <c r="R28" s="288"/>
      <c r="S28" s="291"/>
      <c r="T28" s="316"/>
      <c r="U28" s="313"/>
      <c r="V28" s="313"/>
      <c r="X28" s="317"/>
      <c r="Y28" s="288"/>
      <c r="Z28" s="288"/>
    </row>
    <row r="29" spans="1:26" ht="12.75" customHeight="1">
      <c r="A29" s="288"/>
      <c r="B29" s="857" t="s">
        <v>76</v>
      </c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308"/>
      <c r="R29" s="288"/>
      <c r="S29" s="291"/>
      <c r="T29" s="313"/>
      <c r="U29" s="313"/>
      <c r="V29" s="313"/>
      <c r="X29" s="317"/>
      <c r="Y29" s="288"/>
      <c r="Z29" s="288"/>
    </row>
    <row r="30" spans="1:26" ht="12.75" customHeight="1">
      <c r="A30" s="288"/>
      <c r="B30" s="318">
        <v>1</v>
      </c>
      <c r="C30" s="319" t="s">
        <v>24</v>
      </c>
      <c r="D30" s="310" t="s">
        <v>142</v>
      </c>
      <c r="E30" s="312"/>
      <c r="F30" s="489"/>
      <c r="G30" s="489"/>
      <c r="H30" s="489"/>
      <c r="I30" s="489"/>
      <c r="J30" s="489">
        <v>1</v>
      </c>
      <c r="K30" s="489">
        <v>1</v>
      </c>
      <c r="L30" s="489">
        <v>1</v>
      </c>
      <c r="M30" s="489">
        <v>1</v>
      </c>
      <c r="N30" s="489"/>
      <c r="O30" s="489"/>
      <c r="P30" s="320">
        <f t="shared" ref="P30:P59" si="3">SUM(F30:O30)/2</f>
        <v>2</v>
      </c>
      <c r="Q30" s="308"/>
      <c r="R30" s="288"/>
      <c r="S30" s="313"/>
      <c r="T30" s="313"/>
      <c r="U30" s="316"/>
      <c r="V30" s="316"/>
      <c r="W30" s="317"/>
      <c r="X30" s="317"/>
      <c r="Y30" s="288"/>
      <c r="Z30" s="288"/>
    </row>
    <row r="31" spans="1:26" ht="12.75" customHeight="1">
      <c r="A31" s="288"/>
      <c r="B31" s="321">
        <v>2</v>
      </c>
      <c r="C31" s="319" t="s">
        <v>39</v>
      </c>
      <c r="D31" s="319"/>
      <c r="E31" s="312"/>
      <c r="F31" s="489">
        <v>1</v>
      </c>
      <c r="G31" s="489">
        <v>1</v>
      </c>
      <c r="H31" s="489">
        <v>1</v>
      </c>
      <c r="I31" s="489">
        <v>1</v>
      </c>
      <c r="J31" s="489">
        <v>1</v>
      </c>
      <c r="K31" s="489">
        <v>1</v>
      </c>
      <c r="L31" s="489">
        <v>1</v>
      </c>
      <c r="M31" s="489">
        <v>1</v>
      </c>
      <c r="N31" s="489">
        <v>2</v>
      </c>
      <c r="O31" s="489">
        <v>2</v>
      </c>
      <c r="P31" s="320">
        <f t="shared" si="3"/>
        <v>6</v>
      </c>
      <c r="Q31" s="308"/>
      <c r="R31" s="288"/>
      <c r="S31" s="313"/>
      <c r="T31" s="313"/>
      <c r="U31" s="316"/>
      <c r="V31" s="316"/>
      <c r="W31" s="317"/>
      <c r="X31" s="317"/>
      <c r="Y31" s="288"/>
      <c r="Z31" s="288"/>
    </row>
    <row r="32" spans="1:26" ht="12.75" customHeight="1">
      <c r="A32" s="288"/>
      <c r="B32" s="741" t="s">
        <v>82</v>
      </c>
      <c r="C32" s="723"/>
      <c r="D32" s="723"/>
      <c r="E32" s="708"/>
      <c r="F32" s="322">
        <f t="shared" ref="F32:O32" si="4">SUM(F30:F31)</f>
        <v>1</v>
      </c>
      <c r="G32" s="322">
        <f t="shared" si="4"/>
        <v>1</v>
      </c>
      <c r="H32" s="322">
        <f t="shared" si="4"/>
        <v>1</v>
      </c>
      <c r="I32" s="322">
        <f t="shared" si="4"/>
        <v>1</v>
      </c>
      <c r="J32" s="322">
        <f t="shared" si="4"/>
        <v>2</v>
      </c>
      <c r="K32" s="322">
        <f t="shared" si="4"/>
        <v>2</v>
      </c>
      <c r="L32" s="322">
        <f t="shared" si="4"/>
        <v>2</v>
      </c>
      <c r="M32" s="322">
        <f t="shared" si="4"/>
        <v>2</v>
      </c>
      <c r="N32" s="322">
        <f t="shared" si="4"/>
        <v>2</v>
      </c>
      <c r="O32" s="322">
        <f t="shared" si="4"/>
        <v>2</v>
      </c>
      <c r="P32" s="323">
        <f t="shared" si="3"/>
        <v>8</v>
      </c>
      <c r="Q32" s="308"/>
      <c r="R32" s="288"/>
      <c r="S32" s="291"/>
      <c r="T32" s="316"/>
      <c r="U32" s="316"/>
      <c r="V32" s="316"/>
      <c r="W32" s="317"/>
      <c r="X32" s="317"/>
      <c r="Y32" s="288"/>
      <c r="Z32" s="288"/>
    </row>
    <row r="33" spans="1:26" ht="12.75" customHeight="1">
      <c r="A33" s="324">
        <f t="shared" ref="A33:A49" si="5">LEN(C33)</f>
        <v>19</v>
      </c>
      <c r="B33" s="709">
        <v>17</v>
      </c>
      <c r="C33" s="742" t="s">
        <v>144</v>
      </c>
      <c r="D33" s="725"/>
      <c r="E33" s="325" t="s">
        <v>231</v>
      </c>
      <c r="F33" s="326"/>
      <c r="G33" s="326"/>
      <c r="H33" s="326"/>
      <c r="I33" s="326"/>
      <c r="J33" s="326"/>
      <c r="K33" s="326"/>
      <c r="L33" s="326">
        <v>1</v>
      </c>
      <c r="M33" s="326">
        <v>1</v>
      </c>
      <c r="N33" s="326"/>
      <c r="O33" s="326"/>
      <c r="P33" s="327">
        <f t="shared" si="3"/>
        <v>1</v>
      </c>
      <c r="R33" s="473">
        <f t="shared" ref="R33:R49" si="6">SUM(P33*30)</f>
        <v>30</v>
      </c>
      <c r="S33" s="288"/>
      <c r="T33" s="288"/>
      <c r="U33" s="288"/>
      <c r="V33" s="288"/>
      <c r="W33" s="288"/>
      <c r="X33" s="288"/>
      <c r="Y33" s="288"/>
      <c r="Z33" s="288"/>
    </row>
    <row r="34" spans="1:26" ht="12.75" customHeight="1">
      <c r="A34" s="324">
        <f t="shared" si="5"/>
        <v>0</v>
      </c>
      <c r="B34" s="706"/>
      <c r="C34" s="726"/>
      <c r="D34" s="727"/>
      <c r="E34" s="325" t="s">
        <v>233</v>
      </c>
      <c r="F34" s="326"/>
      <c r="G34" s="326"/>
      <c r="H34" s="326"/>
      <c r="I34" s="326"/>
      <c r="J34" s="326">
        <v>1</v>
      </c>
      <c r="K34" s="326">
        <v>1</v>
      </c>
      <c r="L34" s="326"/>
      <c r="M34" s="326"/>
      <c r="N34" s="326"/>
      <c r="O34" s="326"/>
      <c r="P34" s="327">
        <f t="shared" si="3"/>
        <v>1</v>
      </c>
      <c r="R34" s="473">
        <f t="shared" si="6"/>
        <v>30</v>
      </c>
      <c r="S34" s="291"/>
      <c r="T34" s="328"/>
      <c r="U34" s="288"/>
      <c r="V34" s="288"/>
      <c r="W34" s="288"/>
      <c r="X34" s="288"/>
      <c r="Y34" s="288"/>
      <c r="Z34" s="288"/>
    </row>
    <row r="35" spans="1:26" ht="12.75" customHeight="1">
      <c r="A35" s="324">
        <f t="shared" si="5"/>
        <v>39</v>
      </c>
      <c r="B35" s="709">
        <v>18</v>
      </c>
      <c r="C35" s="951" t="s">
        <v>227</v>
      </c>
      <c r="D35" s="952"/>
      <c r="E35" s="329" t="s">
        <v>231</v>
      </c>
      <c r="F35" s="330">
        <v>1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27">
        <f t="shared" si="3"/>
        <v>0.5</v>
      </c>
      <c r="R35" s="473">
        <f t="shared" si="6"/>
        <v>15</v>
      </c>
      <c r="S35" s="288"/>
      <c r="T35" s="288"/>
      <c r="U35" s="288"/>
      <c r="V35" s="288"/>
      <c r="W35" s="288"/>
      <c r="X35" s="288"/>
      <c r="Y35" s="288"/>
      <c r="Z35" s="288"/>
    </row>
    <row r="36" spans="1:26" ht="12.75" customHeight="1">
      <c r="A36" s="324">
        <f t="shared" si="5"/>
        <v>0</v>
      </c>
      <c r="B36" s="706"/>
      <c r="C36" s="953"/>
      <c r="D36" s="954"/>
      <c r="E36" s="329" t="s">
        <v>233</v>
      </c>
      <c r="F36" s="330"/>
      <c r="G36" s="330">
        <v>1</v>
      </c>
      <c r="H36" s="330"/>
      <c r="I36" s="330"/>
      <c r="J36" s="330"/>
      <c r="K36" s="330"/>
      <c r="L36" s="330"/>
      <c r="M36" s="330"/>
      <c r="N36" s="330"/>
      <c r="O36" s="330"/>
      <c r="P36" s="327">
        <f t="shared" si="3"/>
        <v>0.5</v>
      </c>
      <c r="R36" s="473">
        <f t="shared" si="6"/>
        <v>15</v>
      </c>
      <c r="S36" s="288"/>
      <c r="T36" s="288"/>
      <c r="U36" s="288"/>
      <c r="V36" s="288"/>
      <c r="W36" s="288"/>
      <c r="X36" s="288"/>
      <c r="Y36" s="288"/>
      <c r="Z36" s="288"/>
    </row>
    <row r="37" spans="1:26" ht="12.75" customHeight="1">
      <c r="A37" s="324">
        <f t="shared" si="5"/>
        <v>26</v>
      </c>
      <c r="B37" s="302">
        <v>19</v>
      </c>
      <c r="C37" s="955" t="s">
        <v>235</v>
      </c>
      <c r="D37" s="956"/>
      <c r="E37" s="329" t="s">
        <v>231</v>
      </c>
      <c r="F37" s="330">
        <v>1</v>
      </c>
      <c r="G37" s="330">
        <v>1</v>
      </c>
      <c r="H37" s="330"/>
      <c r="I37" s="330"/>
      <c r="J37" s="330"/>
      <c r="K37" s="330"/>
      <c r="L37" s="330"/>
      <c r="M37" s="330"/>
      <c r="N37" s="330"/>
      <c r="O37" s="330"/>
      <c r="P37" s="327">
        <f t="shared" si="3"/>
        <v>1</v>
      </c>
      <c r="R37" s="473">
        <f t="shared" si="6"/>
        <v>30</v>
      </c>
      <c r="S37" s="288">
        <f>SUM(R33:R49)</f>
        <v>870</v>
      </c>
      <c r="T37" s="288"/>
      <c r="U37" s="288"/>
      <c r="V37" s="288"/>
      <c r="W37" s="288"/>
      <c r="X37" s="288"/>
      <c r="Y37" s="288"/>
      <c r="Z37" s="288"/>
    </row>
    <row r="38" spans="1:26" ht="12.75" customHeight="1">
      <c r="A38" s="324">
        <f t="shared" si="5"/>
        <v>26</v>
      </c>
      <c r="B38" s="331">
        <v>20</v>
      </c>
      <c r="C38" s="953" t="s">
        <v>236</v>
      </c>
      <c r="D38" s="954"/>
      <c r="E38" s="329" t="s">
        <v>231</v>
      </c>
      <c r="F38" s="330">
        <v>1</v>
      </c>
      <c r="G38" s="330">
        <v>1</v>
      </c>
      <c r="H38" s="330">
        <v>2</v>
      </c>
      <c r="I38" s="330">
        <v>2</v>
      </c>
      <c r="J38" s="330">
        <v>1</v>
      </c>
      <c r="K38" s="330">
        <v>1</v>
      </c>
      <c r="L38" s="330"/>
      <c r="M38" s="330"/>
      <c r="N38" s="330"/>
      <c r="O38" s="330"/>
      <c r="P38" s="327">
        <f t="shared" si="3"/>
        <v>4</v>
      </c>
      <c r="R38" s="473">
        <f t="shared" si="6"/>
        <v>120</v>
      </c>
      <c r="S38" s="288"/>
      <c r="T38" s="288"/>
      <c r="U38" s="288"/>
      <c r="V38" s="288"/>
      <c r="W38" s="288"/>
      <c r="X38" s="288"/>
      <c r="Y38" s="288"/>
      <c r="Z38" s="288"/>
    </row>
    <row r="39" spans="1:26" ht="12.75" customHeight="1">
      <c r="A39" s="324">
        <f t="shared" si="5"/>
        <v>31</v>
      </c>
      <c r="B39" s="302">
        <v>21</v>
      </c>
      <c r="C39" s="957" t="s">
        <v>237</v>
      </c>
      <c r="D39" s="956"/>
      <c r="E39" s="329" t="s">
        <v>231</v>
      </c>
      <c r="F39" s="330"/>
      <c r="G39" s="330"/>
      <c r="H39" s="330"/>
      <c r="I39" s="330"/>
      <c r="J39" s="330">
        <v>2</v>
      </c>
      <c r="K39" s="330">
        <v>2</v>
      </c>
      <c r="L39" s="330"/>
      <c r="M39" s="330"/>
      <c r="N39" s="330"/>
      <c r="O39" s="330"/>
      <c r="P39" s="327">
        <f t="shared" si="3"/>
        <v>2</v>
      </c>
      <c r="R39" s="473">
        <f t="shared" si="6"/>
        <v>60</v>
      </c>
      <c r="S39" s="288"/>
      <c r="T39" s="288"/>
      <c r="U39" s="288"/>
      <c r="V39" s="288"/>
      <c r="W39" s="288"/>
      <c r="X39" s="288"/>
      <c r="Y39" s="288"/>
      <c r="Z39" s="288"/>
    </row>
    <row r="40" spans="1:26" ht="12.75" customHeight="1">
      <c r="A40" s="324">
        <f t="shared" si="5"/>
        <v>29</v>
      </c>
      <c r="B40" s="302">
        <v>22</v>
      </c>
      <c r="C40" s="957" t="s">
        <v>238</v>
      </c>
      <c r="D40" s="956"/>
      <c r="E40" s="332" t="s">
        <v>231</v>
      </c>
      <c r="F40" s="333"/>
      <c r="G40" s="333"/>
      <c r="H40" s="333">
        <v>1</v>
      </c>
      <c r="I40" s="333">
        <v>1</v>
      </c>
      <c r="J40" s="333"/>
      <c r="K40" s="333"/>
      <c r="L40" s="334"/>
      <c r="M40" s="334"/>
      <c r="N40" s="334"/>
      <c r="O40" s="334"/>
      <c r="P40" s="335">
        <f t="shared" si="3"/>
        <v>1</v>
      </c>
      <c r="R40" s="473">
        <f t="shared" si="6"/>
        <v>30</v>
      </c>
      <c r="S40" s="288"/>
      <c r="T40" s="288"/>
      <c r="U40" s="288"/>
      <c r="V40" s="288"/>
      <c r="W40" s="288"/>
      <c r="X40" s="288"/>
      <c r="Y40" s="288"/>
      <c r="Z40" s="288"/>
    </row>
    <row r="41" spans="1:26" ht="12.75" customHeight="1">
      <c r="A41" s="324"/>
      <c r="B41" s="469">
        <v>23</v>
      </c>
      <c r="C41" s="957" t="s">
        <v>239</v>
      </c>
      <c r="D41" s="958"/>
      <c r="E41" s="332" t="s">
        <v>231</v>
      </c>
      <c r="F41" s="333"/>
      <c r="G41" s="333"/>
      <c r="H41" s="333">
        <v>1</v>
      </c>
      <c r="I41" s="333">
        <v>1</v>
      </c>
      <c r="J41" s="333"/>
      <c r="K41" s="333"/>
      <c r="L41" s="334"/>
      <c r="M41" s="334"/>
      <c r="N41" s="334"/>
      <c r="O41" s="334"/>
      <c r="P41" s="335">
        <f t="shared" si="3"/>
        <v>1</v>
      </c>
      <c r="R41" s="473">
        <f t="shared" si="6"/>
        <v>30</v>
      </c>
      <c r="S41" s="288"/>
      <c r="T41" s="288"/>
      <c r="U41" s="288"/>
      <c r="V41" s="288"/>
      <c r="W41" s="288"/>
      <c r="X41" s="288"/>
      <c r="Y41" s="288"/>
      <c r="Z41" s="288"/>
    </row>
    <row r="42" spans="1:26" ht="12.75" customHeight="1">
      <c r="A42" s="324"/>
      <c r="B42" s="469">
        <v>24</v>
      </c>
      <c r="C42" s="957" t="s">
        <v>240</v>
      </c>
      <c r="D42" s="958"/>
      <c r="E42" s="332" t="s">
        <v>231</v>
      </c>
      <c r="F42" s="333"/>
      <c r="G42" s="333"/>
      <c r="H42" s="333">
        <v>1</v>
      </c>
      <c r="I42" s="333">
        <v>1</v>
      </c>
      <c r="J42" s="333"/>
      <c r="K42" s="333"/>
      <c r="L42" s="334"/>
      <c r="M42" s="334"/>
      <c r="N42" s="334"/>
      <c r="O42" s="334"/>
      <c r="P42" s="335">
        <f t="shared" si="3"/>
        <v>1</v>
      </c>
      <c r="R42" s="473">
        <f t="shared" si="6"/>
        <v>30</v>
      </c>
      <c r="S42" s="288"/>
      <c r="T42" s="288"/>
      <c r="U42" s="288"/>
      <c r="V42" s="288"/>
      <c r="W42" s="288"/>
      <c r="X42" s="288"/>
      <c r="Y42" s="288"/>
      <c r="Z42" s="288"/>
    </row>
    <row r="43" spans="1:26" ht="12.75" customHeight="1">
      <c r="A43" s="324"/>
      <c r="B43" s="709">
        <v>25</v>
      </c>
      <c r="C43" s="959" t="s">
        <v>298</v>
      </c>
      <c r="D43" s="960"/>
      <c r="E43" s="332" t="s">
        <v>231</v>
      </c>
      <c r="F43" s="333">
        <v>1</v>
      </c>
      <c r="G43" s="333"/>
      <c r="H43" s="333">
        <v>1</v>
      </c>
      <c r="I43" s="333"/>
      <c r="J43" s="333"/>
      <c r="K43" s="333"/>
      <c r="L43" s="334"/>
      <c r="M43" s="334"/>
      <c r="N43" s="334"/>
      <c r="O43" s="334"/>
      <c r="P43" s="335">
        <f t="shared" si="3"/>
        <v>1</v>
      </c>
      <c r="R43" s="473">
        <f t="shared" si="6"/>
        <v>30</v>
      </c>
      <c r="S43" s="288"/>
      <c r="T43" s="288"/>
      <c r="U43" s="288"/>
      <c r="V43" s="288"/>
      <c r="W43" s="288"/>
      <c r="X43" s="288"/>
      <c r="Y43" s="288"/>
      <c r="Z43" s="288"/>
    </row>
    <row r="44" spans="1:26" ht="12.75" customHeight="1">
      <c r="A44" s="324"/>
      <c r="B44" s="743"/>
      <c r="C44" s="961"/>
      <c r="D44" s="962"/>
      <c r="E44" s="332" t="s">
        <v>233</v>
      </c>
      <c r="F44" s="333"/>
      <c r="G44" s="333">
        <v>1</v>
      </c>
      <c r="H44" s="333"/>
      <c r="I44" s="333">
        <v>1</v>
      </c>
      <c r="J44" s="333"/>
      <c r="K44" s="333"/>
      <c r="L44" s="334"/>
      <c r="M44" s="334"/>
      <c r="N44" s="334"/>
      <c r="O44" s="334"/>
      <c r="P44" s="335">
        <f t="shared" si="3"/>
        <v>1</v>
      </c>
      <c r="R44" s="473">
        <f t="shared" si="6"/>
        <v>30</v>
      </c>
      <c r="S44" s="288"/>
      <c r="T44" s="288"/>
      <c r="U44" s="288"/>
      <c r="V44" s="288"/>
      <c r="W44" s="288"/>
      <c r="X44" s="288"/>
      <c r="Y44" s="288"/>
      <c r="Z44" s="288"/>
    </row>
    <row r="45" spans="1:26" ht="12.75" customHeight="1">
      <c r="A45" s="324"/>
      <c r="B45" s="433">
        <v>26</v>
      </c>
      <c r="C45" s="957" t="s">
        <v>241</v>
      </c>
      <c r="D45" s="956"/>
      <c r="E45" s="332" t="s">
        <v>233</v>
      </c>
      <c r="F45" s="333"/>
      <c r="G45" s="333"/>
      <c r="H45" s="333">
        <v>1</v>
      </c>
      <c r="I45" s="333">
        <v>1</v>
      </c>
      <c r="J45" s="333">
        <v>1</v>
      </c>
      <c r="K45" s="333">
        <v>1</v>
      </c>
      <c r="L45" s="333">
        <v>1</v>
      </c>
      <c r="M45" s="333">
        <v>1</v>
      </c>
      <c r="N45" s="334"/>
      <c r="O45" s="334"/>
      <c r="P45" s="335">
        <f t="shared" si="3"/>
        <v>3</v>
      </c>
      <c r="R45" s="473">
        <f t="shared" si="6"/>
        <v>90</v>
      </c>
      <c r="S45" s="288"/>
      <c r="T45" s="288"/>
      <c r="U45" s="288"/>
      <c r="V45" s="288"/>
      <c r="W45" s="288"/>
      <c r="X45" s="288"/>
      <c r="Y45" s="288"/>
      <c r="Z45" s="288"/>
    </row>
    <row r="46" spans="1:26" ht="13.5" customHeight="1">
      <c r="A46" s="324"/>
      <c r="B46" s="433">
        <v>27</v>
      </c>
      <c r="C46" s="957" t="s">
        <v>242</v>
      </c>
      <c r="D46" s="956"/>
      <c r="E46" s="332" t="s">
        <v>233</v>
      </c>
      <c r="F46" s="333"/>
      <c r="G46" s="333"/>
      <c r="H46" s="333"/>
      <c r="I46" s="333"/>
      <c r="J46" s="333">
        <v>1</v>
      </c>
      <c r="K46" s="333">
        <v>1</v>
      </c>
      <c r="L46" s="333">
        <v>2</v>
      </c>
      <c r="M46" s="333">
        <v>2</v>
      </c>
      <c r="N46" s="333">
        <v>2</v>
      </c>
      <c r="O46" s="334"/>
      <c r="P46" s="335">
        <f t="shared" si="3"/>
        <v>4</v>
      </c>
      <c r="R46" s="473">
        <f t="shared" si="6"/>
        <v>120</v>
      </c>
      <c r="S46" s="288"/>
      <c r="T46" s="288"/>
      <c r="U46" s="288"/>
      <c r="V46" s="288"/>
      <c r="W46" s="288"/>
      <c r="X46" s="288"/>
      <c r="Y46" s="288"/>
      <c r="Z46" s="288"/>
    </row>
    <row r="47" spans="1:26" ht="17.25" customHeight="1">
      <c r="A47" s="324"/>
      <c r="B47" s="433">
        <v>28</v>
      </c>
      <c r="C47" s="957" t="s">
        <v>243</v>
      </c>
      <c r="D47" s="958"/>
      <c r="E47" s="332" t="s">
        <v>231</v>
      </c>
      <c r="F47" s="333">
        <v>2</v>
      </c>
      <c r="G47" s="333">
        <v>2</v>
      </c>
      <c r="H47" s="333">
        <v>1</v>
      </c>
      <c r="I47" s="333">
        <v>1</v>
      </c>
      <c r="J47" s="333"/>
      <c r="K47" s="333"/>
      <c r="L47" s="333"/>
      <c r="M47" s="333"/>
      <c r="N47" s="333"/>
      <c r="O47" s="334"/>
      <c r="P47" s="335">
        <f t="shared" si="3"/>
        <v>3</v>
      </c>
      <c r="R47" s="473">
        <f t="shared" si="6"/>
        <v>90</v>
      </c>
      <c r="S47" s="288"/>
      <c r="T47" s="288"/>
      <c r="U47" s="288"/>
      <c r="V47" s="288"/>
      <c r="W47" s="288"/>
      <c r="X47" s="288"/>
      <c r="Y47" s="288"/>
      <c r="Z47" s="288"/>
    </row>
    <row r="48" spans="1:26" ht="15" customHeight="1">
      <c r="A48" s="324"/>
      <c r="B48" s="433">
        <v>29</v>
      </c>
      <c r="C48" s="957" t="s">
        <v>299</v>
      </c>
      <c r="D48" s="956"/>
      <c r="E48" s="332" t="s">
        <v>233</v>
      </c>
      <c r="F48" s="333"/>
      <c r="G48" s="333"/>
      <c r="H48" s="333"/>
      <c r="I48" s="333"/>
      <c r="J48" s="333">
        <v>1</v>
      </c>
      <c r="K48" s="333">
        <v>1</v>
      </c>
      <c r="L48" s="333">
        <v>1</v>
      </c>
      <c r="M48" s="333">
        <v>1</v>
      </c>
      <c r="N48" s="333">
        <v>2</v>
      </c>
      <c r="O48" s="334"/>
      <c r="P48" s="335">
        <f t="shared" si="3"/>
        <v>3</v>
      </c>
      <c r="R48" s="473">
        <f t="shared" si="6"/>
        <v>90</v>
      </c>
      <c r="S48" s="288"/>
      <c r="T48" s="288"/>
      <c r="U48" s="288"/>
      <c r="V48" s="288"/>
      <c r="W48" s="288"/>
      <c r="X48" s="288"/>
      <c r="Y48" s="288"/>
      <c r="Z48" s="288"/>
    </row>
    <row r="49" spans="1:26" ht="12.75" customHeight="1">
      <c r="A49" s="324">
        <f t="shared" si="5"/>
        <v>20</v>
      </c>
      <c r="B49" s="433">
        <v>30</v>
      </c>
      <c r="C49" s="957" t="s">
        <v>244</v>
      </c>
      <c r="D49" s="956"/>
      <c r="E49" s="329" t="s">
        <v>233</v>
      </c>
      <c r="F49" s="330"/>
      <c r="G49" s="330"/>
      <c r="H49" s="330"/>
      <c r="I49" s="330"/>
      <c r="J49" s="330"/>
      <c r="K49" s="330"/>
      <c r="L49" s="330">
        <v>1</v>
      </c>
      <c r="M49" s="330">
        <v>1</v>
      </c>
      <c r="N49" s="330"/>
      <c r="O49" s="330"/>
      <c r="P49" s="335">
        <f t="shared" si="3"/>
        <v>1</v>
      </c>
      <c r="R49" s="473">
        <f t="shared" si="6"/>
        <v>30</v>
      </c>
      <c r="S49" s="288"/>
      <c r="T49" s="288"/>
      <c r="U49" s="288"/>
      <c r="V49" s="288"/>
      <c r="W49" s="288"/>
      <c r="X49" s="288"/>
      <c r="Y49" s="288"/>
      <c r="Z49" s="288"/>
    </row>
    <row r="50" spans="1:26" ht="12.75" customHeight="1">
      <c r="A50" s="288"/>
      <c r="B50" s="342" t="s">
        <v>91</v>
      </c>
      <c r="C50" s="471"/>
      <c r="D50" s="472"/>
      <c r="E50" s="338"/>
      <c r="F50" s="339">
        <f t="shared" ref="F50:O50" si="7">SUM(F33:F49)</f>
        <v>6</v>
      </c>
      <c r="G50" s="339">
        <f t="shared" si="7"/>
        <v>6</v>
      </c>
      <c r="H50" s="339">
        <f t="shared" si="7"/>
        <v>8</v>
      </c>
      <c r="I50" s="339">
        <f t="shared" si="7"/>
        <v>8</v>
      </c>
      <c r="J50" s="339">
        <f t="shared" si="7"/>
        <v>7</v>
      </c>
      <c r="K50" s="339">
        <f t="shared" si="7"/>
        <v>7</v>
      </c>
      <c r="L50" s="339">
        <f t="shared" si="7"/>
        <v>6</v>
      </c>
      <c r="M50" s="339">
        <f t="shared" si="7"/>
        <v>6</v>
      </c>
      <c r="N50" s="339">
        <f t="shared" si="7"/>
        <v>4</v>
      </c>
      <c r="O50" s="339">
        <f t="shared" si="7"/>
        <v>0</v>
      </c>
      <c r="P50" s="339">
        <f t="shared" si="3"/>
        <v>29</v>
      </c>
      <c r="R50" s="308"/>
      <c r="S50" s="288"/>
      <c r="T50" s="288"/>
      <c r="U50" s="288"/>
      <c r="V50" s="288"/>
      <c r="W50" s="288"/>
      <c r="X50" s="288"/>
      <c r="Y50" s="288"/>
      <c r="Z50" s="288"/>
    </row>
    <row r="51" spans="1:26" ht="12.75" customHeight="1">
      <c r="A51" s="324">
        <f t="shared" ref="A51:A57" si="8">LEN(C51)</f>
        <v>30</v>
      </c>
      <c r="B51" s="470">
        <v>31</v>
      </c>
      <c r="C51" s="955" t="s">
        <v>245</v>
      </c>
      <c r="D51" s="956"/>
      <c r="E51" s="329" t="s">
        <v>233</v>
      </c>
      <c r="F51" s="330"/>
      <c r="G51" s="330"/>
      <c r="H51" s="330"/>
      <c r="I51" s="330"/>
      <c r="J51" s="330"/>
      <c r="K51" s="330"/>
      <c r="L51" s="330">
        <v>2</v>
      </c>
      <c r="M51" s="330">
        <v>2</v>
      </c>
      <c r="N51" s="330">
        <v>3</v>
      </c>
      <c r="O51" s="330"/>
      <c r="P51" s="327">
        <f t="shared" si="3"/>
        <v>3.5</v>
      </c>
      <c r="R51" s="473">
        <f>SUM(P51*30)</f>
        <v>105</v>
      </c>
      <c r="S51" s="288"/>
      <c r="T51" s="288"/>
      <c r="U51" s="288"/>
      <c r="V51" s="288"/>
      <c r="W51" s="288"/>
      <c r="X51" s="288"/>
      <c r="Y51" s="288"/>
      <c r="Z51" s="288"/>
    </row>
    <row r="52" spans="1:26" s="600" customFormat="1" ht="12.75" customHeight="1">
      <c r="A52" s="602"/>
      <c r="B52" s="470">
        <v>32</v>
      </c>
      <c r="C52" s="862" t="s">
        <v>353</v>
      </c>
      <c r="D52" s="863"/>
      <c r="E52" s="606" t="s">
        <v>345</v>
      </c>
      <c r="F52" s="560"/>
      <c r="G52" s="560"/>
      <c r="H52" s="560"/>
      <c r="I52" s="560"/>
      <c r="J52" s="560"/>
      <c r="K52" s="560"/>
      <c r="L52" s="541"/>
      <c r="M52" s="541"/>
      <c r="N52" s="541"/>
      <c r="O52" s="634">
        <v>6</v>
      </c>
      <c r="P52" s="552">
        <f t="shared" si="3"/>
        <v>3</v>
      </c>
      <c r="R52" s="473"/>
      <c r="S52" s="288"/>
      <c r="T52" s="288"/>
      <c r="U52" s="288"/>
      <c r="V52" s="288"/>
      <c r="W52" s="288"/>
      <c r="X52" s="288"/>
      <c r="Y52" s="288"/>
      <c r="Z52" s="288"/>
    </row>
    <row r="53" spans="1:26" ht="12.75" customHeight="1">
      <c r="A53" s="324">
        <f t="shared" si="8"/>
        <v>32</v>
      </c>
      <c r="B53" s="470">
        <v>33</v>
      </c>
      <c r="C53" s="659" t="s">
        <v>354</v>
      </c>
      <c r="D53" s="660"/>
      <c r="E53" s="77" t="s">
        <v>345</v>
      </c>
      <c r="F53" s="98"/>
      <c r="G53" s="98"/>
      <c r="H53" s="98"/>
      <c r="I53" s="98"/>
      <c r="J53" s="98"/>
      <c r="K53" s="98"/>
      <c r="L53" s="98"/>
      <c r="M53" s="98"/>
      <c r="N53" s="98"/>
      <c r="O53" s="89">
        <v>1</v>
      </c>
      <c r="P53" s="552">
        <f t="shared" si="3"/>
        <v>0.5</v>
      </c>
      <c r="R53" s="473">
        <f>SUM(P53*30)</f>
        <v>15</v>
      </c>
      <c r="S53" s="288"/>
      <c r="T53" s="288"/>
      <c r="U53" s="288"/>
      <c r="V53" s="288"/>
      <c r="W53" s="288"/>
      <c r="X53" s="288"/>
      <c r="Y53" s="288"/>
      <c r="Z53" s="288"/>
    </row>
    <row r="54" spans="1:26" ht="12.75" customHeight="1">
      <c r="A54" s="324">
        <f t="shared" si="8"/>
        <v>18</v>
      </c>
      <c r="B54" s="709">
        <v>34</v>
      </c>
      <c r="C54" s="951" t="s">
        <v>151</v>
      </c>
      <c r="D54" s="952"/>
      <c r="E54" s="329" t="s">
        <v>231</v>
      </c>
      <c r="F54" s="330">
        <v>5</v>
      </c>
      <c r="G54" s="330">
        <v>5</v>
      </c>
      <c r="H54" s="330">
        <v>5</v>
      </c>
      <c r="I54" s="330">
        <v>5</v>
      </c>
      <c r="J54" s="330">
        <v>5</v>
      </c>
      <c r="K54" s="330">
        <v>5</v>
      </c>
      <c r="L54" s="330"/>
      <c r="M54" s="330"/>
      <c r="N54" s="330"/>
      <c r="O54" s="330"/>
      <c r="P54" s="327">
        <f t="shared" si="3"/>
        <v>15</v>
      </c>
      <c r="R54" s="473">
        <f>SUM(P54*30)</f>
        <v>450</v>
      </c>
      <c r="S54" s="288">
        <f>SUM(R51:R55)</f>
        <v>720</v>
      </c>
      <c r="T54" s="288" t="e">
        <f>SUM(R51,#REF!,R54,R55)</f>
        <v>#REF!</v>
      </c>
      <c r="U54" s="288"/>
      <c r="V54" s="288"/>
      <c r="W54" s="288"/>
      <c r="X54" s="288"/>
      <c r="Y54" s="288"/>
      <c r="Z54" s="288"/>
    </row>
    <row r="55" spans="1:26" ht="12.75" customHeight="1">
      <c r="A55" s="324">
        <f t="shared" si="8"/>
        <v>0</v>
      </c>
      <c r="B55" s="963"/>
      <c r="C55" s="953"/>
      <c r="D55" s="954"/>
      <c r="E55" s="329" t="s">
        <v>233</v>
      </c>
      <c r="F55" s="330"/>
      <c r="G55" s="330"/>
      <c r="H55" s="330"/>
      <c r="I55" s="330"/>
      <c r="J55" s="330"/>
      <c r="K55" s="330"/>
      <c r="L55" s="330">
        <v>5</v>
      </c>
      <c r="M55" s="330">
        <v>5</v>
      </c>
      <c r="N55" s="330"/>
      <c r="O55" s="330"/>
      <c r="P55" s="327">
        <f t="shared" si="3"/>
        <v>5</v>
      </c>
      <c r="R55" s="473">
        <f>SUM(P55*30)</f>
        <v>150</v>
      </c>
      <c r="S55" s="288"/>
      <c r="T55" s="288"/>
      <c r="U55" s="288"/>
      <c r="V55" s="288"/>
      <c r="W55" s="288"/>
      <c r="X55" s="288"/>
      <c r="Y55" s="288"/>
      <c r="Z55" s="288"/>
    </row>
    <row r="56" spans="1:26" ht="12.75" customHeight="1">
      <c r="A56" s="324">
        <f t="shared" si="8"/>
        <v>17</v>
      </c>
      <c r="B56" s="709">
        <v>35</v>
      </c>
      <c r="C56" s="951" t="s">
        <v>246</v>
      </c>
      <c r="D56" s="952"/>
      <c r="E56" s="340" t="s">
        <v>231</v>
      </c>
      <c r="F56" s="341"/>
      <c r="G56" s="341"/>
      <c r="H56" s="341"/>
      <c r="I56" s="341"/>
      <c r="J56" s="341"/>
      <c r="K56" s="341" t="s">
        <v>98</v>
      </c>
      <c r="L56" s="341"/>
      <c r="M56" s="341"/>
      <c r="N56" s="341"/>
      <c r="O56" s="341"/>
      <c r="P56" s="327">
        <f t="shared" si="3"/>
        <v>0</v>
      </c>
      <c r="Q56" s="308"/>
      <c r="R56" s="313"/>
      <c r="S56" s="288"/>
      <c r="T56" s="288"/>
      <c r="U56" s="288"/>
      <c r="V56" s="288"/>
      <c r="W56" s="288"/>
      <c r="X56" s="288"/>
      <c r="Y56" s="288"/>
      <c r="Z56" s="288"/>
    </row>
    <row r="57" spans="1:26" ht="12.75" customHeight="1">
      <c r="A57" s="324">
        <f t="shared" si="8"/>
        <v>0</v>
      </c>
      <c r="B57" s="963"/>
      <c r="C57" s="953"/>
      <c r="D57" s="954"/>
      <c r="E57" s="340" t="s">
        <v>233</v>
      </c>
      <c r="F57" s="341"/>
      <c r="G57" s="341"/>
      <c r="H57" s="341"/>
      <c r="I57" s="341"/>
      <c r="J57" s="341"/>
      <c r="K57" s="341"/>
      <c r="L57" s="341"/>
      <c r="M57" s="341" t="s">
        <v>98</v>
      </c>
      <c r="N57" s="341"/>
      <c r="O57" s="341"/>
      <c r="P57" s="327">
        <f t="shared" si="3"/>
        <v>0</v>
      </c>
      <c r="Q57" s="308"/>
      <c r="R57" s="288"/>
      <c r="S57" s="288"/>
      <c r="T57" s="288"/>
      <c r="U57" s="288"/>
      <c r="V57" s="288"/>
      <c r="W57" s="288"/>
      <c r="X57" s="288"/>
      <c r="Y57" s="288"/>
      <c r="Z57" s="288"/>
    </row>
    <row r="58" spans="1:26" ht="12.75" customHeight="1">
      <c r="A58" s="288"/>
      <c r="B58" s="342" t="s">
        <v>99</v>
      </c>
      <c r="C58" s="343"/>
      <c r="D58" s="344"/>
      <c r="E58" s="344"/>
      <c r="F58" s="345">
        <f t="shared" ref="F58:O58" si="9">SUM(F51:F57)</f>
        <v>5</v>
      </c>
      <c r="G58" s="345">
        <f t="shared" si="9"/>
        <v>5</v>
      </c>
      <c r="H58" s="345">
        <f t="shared" si="9"/>
        <v>5</v>
      </c>
      <c r="I58" s="345">
        <f t="shared" si="9"/>
        <v>5</v>
      </c>
      <c r="J58" s="345">
        <f t="shared" si="9"/>
        <v>5</v>
      </c>
      <c r="K58" s="345">
        <f t="shared" si="9"/>
        <v>5</v>
      </c>
      <c r="L58" s="345">
        <f t="shared" si="9"/>
        <v>7</v>
      </c>
      <c r="M58" s="345">
        <f t="shared" si="9"/>
        <v>7</v>
      </c>
      <c r="N58" s="345">
        <f t="shared" si="9"/>
        <v>3</v>
      </c>
      <c r="O58" s="345">
        <f t="shared" si="9"/>
        <v>7</v>
      </c>
      <c r="P58" s="339">
        <f t="shared" si="3"/>
        <v>27</v>
      </c>
      <c r="Q58" s="308"/>
      <c r="R58" s="288"/>
      <c r="S58" s="288"/>
      <c r="T58" s="288"/>
      <c r="U58" s="288"/>
      <c r="V58" s="288"/>
      <c r="W58" s="288"/>
      <c r="X58" s="288"/>
      <c r="Y58" s="288"/>
      <c r="Z58" s="288"/>
    </row>
    <row r="59" spans="1:26" ht="12.75" customHeight="1">
      <c r="A59" s="288"/>
      <c r="B59" s="346" t="s">
        <v>106</v>
      </c>
      <c r="C59" s="347"/>
      <c r="D59" s="348"/>
      <c r="E59" s="349"/>
      <c r="F59" s="350">
        <f t="shared" ref="F59:O59" si="10">SUM(F58,F50)</f>
        <v>11</v>
      </c>
      <c r="G59" s="350">
        <f t="shared" si="10"/>
        <v>11</v>
      </c>
      <c r="H59" s="350">
        <f t="shared" si="10"/>
        <v>13</v>
      </c>
      <c r="I59" s="350">
        <f t="shared" si="10"/>
        <v>13</v>
      </c>
      <c r="J59" s="350">
        <f t="shared" si="10"/>
        <v>12</v>
      </c>
      <c r="K59" s="350">
        <f t="shared" si="10"/>
        <v>12</v>
      </c>
      <c r="L59" s="350">
        <f t="shared" si="10"/>
        <v>13</v>
      </c>
      <c r="M59" s="350">
        <f t="shared" si="10"/>
        <v>13</v>
      </c>
      <c r="N59" s="350">
        <f t="shared" si="10"/>
        <v>7</v>
      </c>
      <c r="O59" s="350">
        <f t="shared" si="10"/>
        <v>7</v>
      </c>
      <c r="P59" s="351">
        <f t="shared" si="3"/>
        <v>56</v>
      </c>
      <c r="Q59" s="308"/>
      <c r="R59" s="288"/>
      <c r="S59" s="288"/>
      <c r="T59" s="288"/>
      <c r="U59" s="288"/>
      <c r="V59" s="288"/>
      <c r="W59" s="288"/>
      <c r="X59" s="288"/>
      <c r="Y59" s="288"/>
      <c r="Z59" s="288"/>
    </row>
    <row r="60" spans="1:26" ht="12.75" customHeight="1">
      <c r="A60" s="288"/>
      <c r="B60" s="864" t="s">
        <v>112</v>
      </c>
      <c r="C60" s="723"/>
      <c r="D60" s="723"/>
      <c r="E60" s="708"/>
      <c r="F60" s="352">
        <v>11</v>
      </c>
      <c r="G60" s="352">
        <v>11</v>
      </c>
      <c r="H60" s="352">
        <v>13</v>
      </c>
      <c r="I60" s="352">
        <v>13</v>
      </c>
      <c r="J60" s="352">
        <v>12</v>
      </c>
      <c r="K60" s="352">
        <v>12</v>
      </c>
      <c r="L60" s="352">
        <v>13</v>
      </c>
      <c r="M60" s="352">
        <v>13</v>
      </c>
      <c r="N60" s="350">
        <v>7</v>
      </c>
      <c r="O60" s="350">
        <v>7</v>
      </c>
      <c r="P60" s="351">
        <f>SUM(F60:M60)/2+N60</f>
        <v>56</v>
      </c>
      <c r="Q60" s="308"/>
      <c r="R60" s="288" t="s">
        <v>110</v>
      </c>
      <c r="S60" s="288"/>
      <c r="T60" s="288"/>
      <c r="U60" s="288"/>
      <c r="V60" s="288"/>
      <c r="W60" s="288"/>
      <c r="X60" s="288"/>
      <c r="Y60" s="288"/>
      <c r="Z60" s="288"/>
    </row>
    <row r="61" spans="1:26" ht="12.75" customHeight="1">
      <c r="A61" s="288"/>
      <c r="B61" s="722" t="s">
        <v>114</v>
      </c>
      <c r="C61" s="723"/>
      <c r="D61" s="723"/>
      <c r="E61" s="708"/>
      <c r="F61" s="353"/>
      <c r="G61" s="299"/>
      <c r="H61" s="299"/>
      <c r="I61" s="299"/>
      <c r="J61" s="299"/>
      <c r="K61" s="299" t="s">
        <v>231</v>
      </c>
      <c r="L61" s="299"/>
      <c r="M61" s="299"/>
      <c r="N61" s="299" t="s">
        <v>233</v>
      </c>
      <c r="O61" s="299"/>
      <c r="P61" s="312">
        <f>COUNTA(F61:O61)</f>
        <v>2</v>
      </c>
      <c r="Q61" s="308"/>
      <c r="R61" s="288"/>
      <c r="S61" s="288"/>
      <c r="T61" s="288"/>
      <c r="U61" s="288"/>
      <c r="V61" s="288"/>
      <c r="W61" s="288"/>
      <c r="X61" s="288"/>
      <c r="Y61" s="288"/>
      <c r="Z61" s="288"/>
    </row>
    <row r="62" spans="1:26" ht="30.75" customHeight="1">
      <c r="A62" s="288"/>
      <c r="B62" s="724" t="s">
        <v>59</v>
      </c>
      <c r="C62" s="723"/>
      <c r="D62" s="723"/>
      <c r="E62" s="708"/>
      <c r="F62" s="354">
        <f t="shared" ref="F62:O62" si="11">F28+F59+F32</f>
        <v>36</v>
      </c>
      <c r="G62" s="354">
        <f t="shared" si="11"/>
        <v>36</v>
      </c>
      <c r="H62" s="354">
        <f t="shared" si="11"/>
        <v>36</v>
      </c>
      <c r="I62" s="354">
        <f t="shared" si="11"/>
        <v>36</v>
      </c>
      <c r="J62" s="354">
        <f t="shared" si="11"/>
        <v>35</v>
      </c>
      <c r="K62" s="354">
        <f t="shared" si="11"/>
        <v>35</v>
      </c>
      <c r="L62" s="354">
        <f t="shared" si="11"/>
        <v>34</v>
      </c>
      <c r="M62" s="354">
        <f t="shared" si="11"/>
        <v>34</v>
      </c>
      <c r="N62" s="354">
        <f t="shared" si="11"/>
        <v>27</v>
      </c>
      <c r="O62" s="354">
        <f t="shared" si="11"/>
        <v>25</v>
      </c>
      <c r="P62" s="356">
        <f>SUM(F62:O62)/2</f>
        <v>167</v>
      </c>
      <c r="Q62" s="308"/>
      <c r="R62" s="288"/>
      <c r="S62" s="288"/>
      <c r="T62" s="288"/>
      <c r="U62" s="288"/>
      <c r="V62" s="288"/>
      <c r="W62" s="288"/>
      <c r="X62" s="288"/>
      <c r="Y62" s="288"/>
      <c r="Z62" s="288"/>
    </row>
    <row r="63" spans="1:26" ht="25.5" customHeight="1">
      <c r="A63" s="288"/>
      <c r="B63" s="747"/>
      <c r="C63" s="748" t="s">
        <v>300</v>
      </c>
      <c r="D63" s="707" t="s">
        <v>116</v>
      </c>
      <c r="E63" s="708"/>
      <c r="F63" s="357">
        <v>1</v>
      </c>
      <c r="G63" s="357">
        <v>1</v>
      </c>
      <c r="H63" s="357">
        <v>1</v>
      </c>
      <c r="I63" s="357">
        <v>1</v>
      </c>
      <c r="J63" s="357"/>
      <c r="K63" s="357"/>
      <c r="L63" s="357"/>
      <c r="M63" s="357"/>
      <c r="N63" s="357">
        <v>2</v>
      </c>
      <c r="O63" s="357">
        <v>2</v>
      </c>
      <c r="P63" s="705">
        <f>SUM(F63:O64)/2</f>
        <v>4</v>
      </c>
      <c r="Q63" s="308"/>
      <c r="R63" s="288"/>
      <c r="S63" s="288"/>
      <c r="T63" s="288"/>
      <c r="U63" s="288"/>
      <c r="V63" s="288"/>
      <c r="W63" s="288"/>
      <c r="X63" s="288"/>
      <c r="Y63" s="288"/>
      <c r="Z63" s="288"/>
    </row>
    <row r="64" spans="1:26" s="585" customFormat="1" ht="17.25" customHeight="1">
      <c r="A64" s="288"/>
      <c r="B64" s="706"/>
      <c r="C64" s="749"/>
      <c r="D64" s="707" t="s">
        <v>39</v>
      </c>
      <c r="E64" s="708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706"/>
      <c r="Q64" s="308"/>
      <c r="R64" s="288"/>
      <c r="S64" s="288"/>
      <c r="T64" s="288"/>
      <c r="U64" s="288"/>
      <c r="V64" s="288"/>
      <c r="W64" s="288"/>
      <c r="X64" s="288"/>
      <c r="Y64" s="288"/>
      <c r="Z64" s="288"/>
    </row>
    <row r="65" spans="1:26" ht="12.75" customHeight="1">
      <c r="A65" s="288"/>
      <c r="B65" s="72">
        <v>1</v>
      </c>
      <c r="C65" s="646" t="s">
        <v>117</v>
      </c>
      <c r="D65" s="644"/>
      <c r="E65" s="645"/>
      <c r="F65" s="124">
        <v>2</v>
      </c>
      <c r="G65" s="124">
        <v>2</v>
      </c>
      <c r="H65" s="124">
        <v>2</v>
      </c>
      <c r="I65" s="124">
        <v>2</v>
      </c>
      <c r="J65" s="124">
        <v>1</v>
      </c>
      <c r="K65" s="124">
        <v>1</v>
      </c>
      <c r="L65" s="124">
        <v>1</v>
      </c>
      <c r="M65" s="124">
        <v>1</v>
      </c>
      <c r="N65" s="124">
        <v>1</v>
      </c>
      <c r="O65" s="124">
        <v>1</v>
      </c>
      <c r="P65" s="126" t="s">
        <v>118</v>
      </c>
      <c r="Q65" s="288"/>
      <c r="R65" s="288"/>
      <c r="S65" s="288"/>
      <c r="T65" s="288"/>
      <c r="U65" s="288"/>
      <c r="V65" s="288"/>
      <c r="W65" s="288"/>
      <c r="X65" s="288"/>
      <c r="Y65" s="288"/>
      <c r="Z65" s="288"/>
    </row>
    <row r="66" spans="1:26" ht="12.75" customHeight="1">
      <c r="A66" s="288"/>
      <c r="B66" s="72">
        <v>2</v>
      </c>
      <c r="C66" s="643" t="s">
        <v>119</v>
      </c>
      <c r="D66" s="644"/>
      <c r="E66" s="645"/>
      <c r="F66" s="124">
        <v>0.5</v>
      </c>
      <c r="G66" s="124"/>
      <c r="H66" s="124">
        <v>0.5</v>
      </c>
      <c r="I66" s="124"/>
      <c r="J66" s="124"/>
      <c r="K66" s="124"/>
      <c r="L66" s="124"/>
      <c r="M66" s="129"/>
      <c r="N66" s="130"/>
      <c r="O66" s="130"/>
      <c r="P66" s="126" t="s">
        <v>118</v>
      </c>
      <c r="Q66" s="288"/>
      <c r="R66" s="288"/>
      <c r="S66" s="288"/>
      <c r="T66" s="288"/>
      <c r="U66" s="288"/>
      <c r="V66" s="288"/>
      <c r="W66" s="288"/>
      <c r="X66" s="288"/>
      <c r="Y66" s="288"/>
      <c r="Z66" s="288"/>
    </row>
    <row r="67" spans="1:26" s="627" customFormat="1" ht="12.75" customHeight="1">
      <c r="A67" s="288"/>
      <c r="B67" s="72">
        <v>3</v>
      </c>
      <c r="C67" s="661" t="s">
        <v>349</v>
      </c>
      <c r="D67" s="662"/>
      <c r="E67" s="658"/>
      <c r="F67" s="124"/>
      <c r="G67" s="124"/>
      <c r="H67" s="124"/>
      <c r="I67" s="124"/>
      <c r="J67" s="124">
        <v>1</v>
      </c>
      <c r="K67" s="124">
        <v>1</v>
      </c>
      <c r="L67" s="124"/>
      <c r="M67" s="629"/>
      <c r="N67" s="630"/>
      <c r="O67" s="630"/>
      <c r="P67" s="126" t="s">
        <v>118</v>
      </c>
      <c r="Q67" s="288"/>
      <c r="R67" s="288"/>
      <c r="S67" s="288"/>
      <c r="T67" s="288"/>
      <c r="U67" s="288"/>
      <c r="V67" s="288"/>
      <c r="W67" s="288"/>
      <c r="X67" s="288"/>
      <c r="Y67" s="288"/>
      <c r="Z67" s="288"/>
    </row>
    <row r="68" spans="1:26" ht="12.75" customHeight="1">
      <c r="A68" s="288"/>
      <c r="B68" s="72">
        <v>4</v>
      </c>
      <c r="C68" s="643" t="s">
        <v>120</v>
      </c>
      <c r="D68" s="644"/>
      <c r="E68" s="645"/>
      <c r="F68" s="124"/>
      <c r="G68" s="124"/>
      <c r="H68" s="124"/>
      <c r="I68" s="124"/>
      <c r="J68" s="124"/>
      <c r="K68" s="124"/>
      <c r="L68" s="124"/>
      <c r="M68" s="129"/>
      <c r="N68" s="130"/>
      <c r="O68" s="130"/>
      <c r="P68" s="126" t="s">
        <v>118</v>
      </c>
      <c r="Q68" s="288"/>
      <c r="R68" s="288"/>
      <c r="S68" s="288"/>
      <c r="T68" s="288"/>
      <c r="U68" s="288"/>
      <c r="V68" s="288"/>
      <c r="W68" s="288"/>
      <c r="X68" s="288"/>
      <c r="Y68" s="288"/>
      <c r="Z68" s="288"/>
    </row>
    <row r="69" spans="1:26" ht="12.75" customHeight="1">
      <c r="A69" s="288"/>
      <c r="B69" s="72">
        <v>5</v>
      </c>
      <c r="C69" s="643" t="s">
        <v>266</v>
      </c>
      <c r="D69" s="644"/>
      <c r="E69" s="645"/>
      <c r="F69" s="124"/>
      <c r="G69" s="124"/>
      <c r="H69" s="124"/>
      <c r="I69" s="124"/>
      <c r="J69" s="124"/>
      <c r="K69" s="124"/>
      <c r="L69" s="124"/>
      <c r="M69" s="129"/>
      <c r="N69" s="130"/>
      <c r="O69" s="130"/>
      <c r="P69" s="126" t="s">
        <v>118</v>
      </c>
      <c r="Q69" s="288"/>
      <c r="R69" s="288"/>
      <c r="S69" s="288"/>
      <c r="T69" s="288"/>
      <c r="U69" s="288"/>
      <c r="V69" s="288"/>
      <c r="W69" s="288"/>
      <c r="X69" s="288"/>
      <c r="Y69" s="288"/>
      <c r="Z69" s="288"/>
    </row>
    <row r="70" spans="1:26" ht="12.75" customHeight="1">
      <c r="A70" s="288"/>
      <c r="B70" s="72">
        <v>6</v>
      </c>
      <c r="C70" s="643" t="s">
        <v>121</v>
      </c>
      <c r="D70" s="644"/>
      <c r="E70" s="645"/>
      <c r="F70" s="124"/>
      <c r="G70" s="124"/>
      <c r="H70" s="124"/>
      <c r="I70" s="124"/>
      <c r="J70" s="124"/>
      <c r="K70" s="124"/>
      <c r="L70" s="124"/>
      <c r="M70" s="129"/>
      <c r="N70" s="130"/>
      <c r="O70" s="130"/>
      <c r="P70" s="126" t="s">
        <v>118</v>
      </c>
      <c r="Q70" s="288"/>
      <c r="R70" s="288"/>
      <c r="S70" s="288"/>
      <c r="T70" s="288"/>
      <c r="U70" s="288"/>
      <c r="V70" s="288"/>
      <c r="W70" s="288"/>
      <c r="X70" s="288"/>
      <c r="Y70" s="288"/>
      <c r="Z70" s="288"/>
    </row>
    <row r="71" spans="1:26" ht="12.75" customHeight="1">
      <c r="A71" s="288"/>
      <c r="B71" s="72">
        <v>7</v>
      </c>
      <c r="C71" s="643" t="s">
        <v>122</v>
      </c>
      <c r="D71" s="644"/>
      <c r="E71" s="645"/>
      <c r="F71" s="124"/>
      <c r="G71" s="124"/>
      <c r="H71" s="124"/>
      <c r="I71" s="124"/>
      <c r="J71" s="124"/>
      <c r="K71" s="124"/>
      <c r="L71" s="124"/>
      <c r="M71" s="129"/>
      <c r="N71" s="130"/>
      <c r="O71" s="130"/>
      <c r="P71" s="126" t="s">
        <v>118</v>
      </c>
      <c r="Q71" s="288"/>
      <c r="R71" s="288"/>
      <c r="S71" s="288"/>
      <c r="T71" s="288"/>
      <c r="U71" s="288"/>
      <c r="V71" s="288"/>
      <c r="W71" s="288"/>
      <c r="X71" s="288"/>
      <c r="Y71" s="288"/>
      <c r="Z71" s="288"/>
    </row>
    <row r="72" spans="1:26" ht="12.75" customHeight="1">
      <c r="A72" s="288"/>
      <c r="B72" s="72">
        <v>8</v>
      </c>
      <c r="C72" s="643" t="s">
        <v>123</v>
      </c>
      <c r="D72" s="644"/>
      <c r="E72" s="645"/>
      <c r="F72" s="124"/>
      <c r="G72" s="124"/>
      <c r="H72" s="124"/>
      <c r="I72" s="124"/>
      <c r="J72" s="124"/>
      <c r="K72" s="124"/>
      <c r="L72" s="124"/>
      <c r="M72" s="129"/>
      <c r="N72" s="130"/>
      <c r="O72" s="130"/>
      <c r="P72" s="126" t="s">
        <v>118</v>
      </c>
      <c r="Q72" s="288"/>
      <c r="R72" s="288"/>
      <c r="S72" s="288"/>
      <c r="T72" s="288"/>
      <c r="U72" s="288"/>
      <c r="V72" s="288"/>
      <c r="W72" s="288"/>
      <c r="X72" s="288"/>
      <c r="Y72" s="288"/>
      <c r="Z72" s="288"/>
    </row>
    <row r="73" spans="1:26" ht="12.75" customHeight="1">
      <c r="A73" s="288"/>
      <c r="B73" s="72">
        <v>9</v>
      </c>
      <c r="C73" s="643" t="s">
        <v>124</v>
      </c>
      <c r="D73" s="644"/>
      <c r="E73" s="645"/>
      <c r="F73" s="124"/>
      <c r="G73" s="124"/>
      <c r="H73" s="124"/>
      <c r="I73" s="124"/>
      <c r="J73" s="124"/>
      <c r="K73" s="124"/>
      <c r="L73" s="124"/>
      <c r="M73" s="129"/>
      <c r="N73" s="130"/>
      <c r="O73" s="130"/>
      <c r="P73" s="126" t="s">
        <v>118</v>
      </c>
      <c r="Q73" s="288"/>
      <c r="R73" s="288"/>
      <c r="S73" s="288"/>
      <c r="T73" s="288"/>
      <c r="U73" s="288"/>
      <c r="V73" s="288"/>
      <c r="W73" s="288"/>
      <c r="X73" s="288"/>
      <c r="Y73" s="288"/>
      <c r="Z73" s="288"/>
    </row>
    <row r="74" spans="1:26" ht="12.75" customHeight="1">
      <c r="A74" s="288"/>
      <c r="B74" s="72">
        <v>10</v>
      </c>
      <c r="C74" s="643" t="s">
        <v>125</v>
      </c>
      <c r="D74" s="644"/>
      <c r="E74" s="645"/>
      <c r="F74" s="124" t="s">
        <v>126</v>
      </c>
      <c r="G74" s="124"/>
      <c r="H74" s="124"/>
      <c r="I74" s="124"/>
      <c r="J74" s="124"/>
      <c r="K74" s="124"/>
      <c r="L74" s="124"/>
      <c r="M74" s="129"/>
      <c r="N74" s="130"/>
      <c r="O74" s="130" t="s">
        <v>126</v>
      </c>
      <c r="P74" s="126" t="s">
        <v>118</v>
      </c>
      <c r="Q74" s="288"/>
      <c r="R74" s="288"/>
      <c r="S74" s="288"/>
      <c r="T74" s="288"/>
      <c r="U74" s="288"/>
      <c r="V74" s="288"/>
      <c r="W74" s="288"/>
      <c r="X74" s="288"/>
      <c r="Y74" s="288"/>
      <c r="Z74" s="288"/>
    </row>
    <row r="75" spans="1:26" ht="12.75" customHeight="1">
      <c r="A75" s="288"/>
      <c r="B75" s="72">
        <v>11</v>
      </c>
      <c r="C75" s="643" t="s">
        <v>128</v>
      </c>
      <c r="D75" s="644"/>
      <c r="E75" s="645"/>
      <c r="F75" s="592"/>
      <c r="G75" s="592"/>
      <c r="H75" s="592"/>
      <c r="I75" s="592"/>
      <c r="J75" s="592"/>
      <c r="K75" s="592"/>
      <c r="L75" s="592"/>
      <c r="M75" s="593"/>
      <c r="N75" s="594"/>
      <c r="O75" s="594"/>
      <c r="P75" s="134" t="s">
        <v>118</v>
      </c>
      <c r="Q75" s="288"/>
      <c r="R75" s="288"/>
      <c r="S75" s="288"/>
      <c r="T75" s="288"/>
      <c r="U75" s="288"/>
      <c r="V75" s="288"/>
      <c r="W75" s="288"/>
      <c r="X75" s="288"/>
      <c r="Y75" s="288"/>
      <c r="Z75" s="288"/>
    </row>
    <row r="76" spans="1:26" ht="12.75" customHeight="1">
      <c r="A76" s="358"/>
      <c r="B76" s="964" t="s">
        <v>129</v>
      </c>
      <c r="C76" s="723"/>
      <c r="D76" s="723"/>
      <c r="E76" s="708"/>
      <c r="F76" s="354">
        <f t="shared" ref="F76:O76" si="12">SUM(F63:F75)</f>
        <v>3.5</v>
      </c>
      <c r="G76" s="354">
        <f t="shared" si="12"/>
        <v>3</v>
      </c>
      <c r="H76" s="354">
        <f t="shared" si="12"/>
        <v>3.5</v>
      </c>
      <c r="I76" s="354">
        <f t="shared" si="12"/>
        <v>3</v>
      </c>
      <c r="J76" s="354">
        <f t="shared" si="12"/>
        <v>2</v>
      </c>
      <c r="K76" s="354">
        <f t="shared" si="12"/>
        <v>2</v>
      </c>
      <c r="L76" s="354">
        <f t="shared" si="12"/>
        <v>1</v>
      </c>
      <c r="M76" s="354">
        <f t="shared" si="12"/>
        <v>1</v>
      </c>
      <c r="N76" s="354">
        <f t="shared" si="12"/>
        <v>3</v>
      </c>
      <c r="O76" s="354">
        <f t="shared" si="12"/>
        <v>3</v>
      </c>
      <c r="P76" s="355">
        <f>SUM(F76:O76)</f>
        <v>25</v>
      </c>
      <c r="Q76" s="358"/>
      <c r="R76" s="358"/>
      <c r="S76" s="358"/>
      <c r="T76" s="358"/>
      <c r="U76" s="358"/>
      <c r="V76" s="358"/>
      <c r="W76" s="358"/>
      <c r="X76" s="358"/>
      <c r="Y76" s="358"/>
      <c r="Z76" s="288"/>
    </row>
    <row r="77" spans="1:26" ht="12.75" customHeight="1">
      <c r="A77" s="358"/>
      <c r="B77" s="301"/>
      <c r="C77" s="965" t="s">
        <v>247</v>
      </c>
      <c r="D77" s="966"/>
      <c r="E77" s="358"/>
      <c r="F77" s="308"/>
      <c r="G77" s="308"/>
      <c r="H77" s="308"/>
      <c r="I77" s="308"/>
      <c r="J77" s="308"/>
      <c r="K77" s="308"/>
      <c r="L77" s="308"/>
      <c r="M77" s="308"/>
      <c r="N77" s="308"/>
      <c r="O77" s="308"/>
      <c r="P77" s="308"/>
      <c r="Q77" s="358"/>
      <c r="R77" s="358"/>
      <c r="S77" s="358"/>
      <c r="T77" s="358"/>
      <c r="U77" s="358"/>
      <c r="V77" s="358"/>
      <c r="W77" s="358"/>
      <c r="X77" s="358"/>
      <c r="Y77" s="358"/>
      <c r="Z77" s="288"/>
    </row>
    <row r="78" spans="1:26" ht="12.75" customHeight="1">
      <c r="A78" s="358"/>
      <c r="B78" s="301"/>
      <c r="C78" s="358" t="s">
        <v>77</v>
      </c>
      <c r="D78" s="358"/>
      <c r="E78" s="358"/>
      <c r="F78" s="358"/>
      <c r="G78" s="358"/>
      <c r="H78" s="358"/>
      <c r="I78" s="358"/>
      <c r="J78" s="358"/>
      <c r="K78" s="358"/>
      <c r="L78" s="358"/>
      <c r="M78" s="358"/>
      <c r="N78" s="358"/>
      <c r="O78" s="358"/>
      <c r="P78" s="358"/>
      <c r="Q78" s="358"/>
      <c r="R78" s="358"/>
      <c r="S78" s="358"/>
      <c r="T78" s="358"/>
      <c r="U78" s="358"/>
      <c r="V78" s="358"/>
      <c r="W78" s="358"/>
      <c r="X78" s="358"/>
      <c r="Y78" s="358"/>
      <c r="Z78" s="288"/>
    </row>
    <row r="79" spans="1:26" ht="12.75" customHeight="1">
      <c r="A79" s="288"/>
      <c r="B79" s="288"/>
      <c r="C79" s="288" t="s">
        <v>134</v>
      </c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8"/>
      <c r="O79" s="288"/>
      <c r="P79" s="288"/>
      <c r="Q79" s="288"/>
      <c r="R79" s="288"/>
      <c r="S79" s="288"/>
      <c r="T79" s="288"/>
      <c r="U79" s="288"/>
      <c r="V79" s="288"/>
      <c r="W79" s="288"/>
      <c r="X79" s="288"/>
      <c r="Y79" s="288"/>
      <c r="Z79" s="288"/>
    </row>
    <row r="80" spans="1:26" ht="12.75" customHeight="1">
      <c r="A80" s="288"/>
      <c r="B80" s="288"/>
      <c r="C80" s="288"/>
      <c r="D80" s="288"/>
      <c r="E80" s="288"/>
      <c r="F80" s="729" t="s">
        <v>78</v>
      </c>
      <c r="G80" s="723"/>
      <c r="H80" s="723"/>
      <c r="I80" s="723"/>
      <c r="J80" s="723"/>
      <c r="K80" s="723"/>
      <c r="L80" s="723"/>
      <c r="M80" s="723"/>
      <c r="N80" s="723"/>
      <c r="O80" s="708"/>
      <c r="P80" s="288"/>
      <c r="Q80" s="288"/>
      <c r="R80" s="288"/>
      <c r="S80" s="288"/>
      <c r="T80" s="288"/>
      <c r="U80" s="288"/>
      <c r="V80" s="288"/>
      <c r="W80" s="288"/>
      <c r="X80" s="288"/>
      <c r="Y80" s="288"/>
      <c r="Z80" s="288"/>
    </row>
    <row r="81" spans="1:26" ht="12.75" customHeight="1">
      <c r="A81" s="288"/>
      <c r="B81" s="288"/>
      <c r="C81" s="288"/>
      <c r="D81" s="288"/>
      <c r="E81" s="288"/>
      <c r="F81" s="750">
        <v>36</v>
      </c>
      <c r="G81" s="708"/>
      <c r="H81" s="750">
        <v>36</v>
      </c>
      <c r="I81" s="708"/>
      <c r="J81" s="750">
        <v>35</v>
      </c>
      <c r="K81" s="708"/>
      <c r="L81" s="750">
        <v>34</v>
      </c>
      <c r="M81" s="708"/>
      <c r="N81" s="750">
        <v>26</v>
      </c>
      <c r="O81" s="708"/>
      <c r="P81" s="288"/>
      <c r="Q81" s="288"/>
      <c r="R81" s="288"/>
      <c r="S81" s="288"/>
      <c r="T81" s="288"/>
      <c r="U81" s="288"/>
      <c r="V81" s="288"/>
      <c r="W81" s="288"/>
      <c r="X81" s="288"/>
      <c r="Y81" s="288"/>
      <c r="Z81" s="288"/>
    </row>
    <row r="82" spans="1:26" ht="12.75" customHeight="1">
      <c r="A82" s="288"/>
      <c r="B82" s="288"/>
      <c r="C82" s="288"/>
      <c r="D82" s="288"/>
      <c r="E82" s="288"/>
      <c r="F82" s="308"/>
      <c r="G82" s="308"/>
      <c r="H82" s="308"/>
      <c r="I82" s="308"/>
      <c r="J82" s="308"/>
      <c r="K82" s="308"/>
      <c r="L82" s="308"/>
      <c r="M82" s="308"/>
      <c r="N82" s="308"/>
      <c r="O82" s="308"/>
      <c r="P82" s="288"/>
      <c r="Q82" s="288"/>
      <c r="R82" s="288"/>
      <c r="S82" s="288"/>
      <c r="T82" s="288"/>
      <c r="U82" s="288"/>
      <c r="V82" s="288"/>
      <c r="W82" s="288"/>
      <c r="X82" s="288"/>
      <c r="Y82" s="288"/>
      <c r="Z82" s="288"/>
    </row>
    <row r="83" spans="1:26" ht="12.75" customHeight="1">
      <c r="A83" s="288"/>
      <c r="B83" s="288"/>
      <c r="C83" s="291"/>
      <c r="D83" s="291"/>
      <c r="E83" s="288"/>
      <c r="F83" s="288"/>
      <c r="G83" s="288"/>
      <c r="H83" s="288"/>
      <c r="I83" s="288"/>
      <c r="J83" s="288"/>
      <c r="K83" s="288"/>
      <c r="L83" s="288"/>
      <c r="M83" s="288"/>
      <c r="N83" s="288"/>
      <c r="O83" s="288"/>
      <c r="P83" s="288"/>
      <c r="Q83" s="288"/>
      <c r="R83" s="288"/>
      <c r="S83" s="288"/>
      <c r="T83" s="288"/>
      <c r="U83" s="288"/>
      <c r="V83" s="288"/>
      <c r="W83" s="288"/>
      <c r="X83" s="288"/>
      <c r="Y83" s="288"/>
      <c r="Z83" s="288"/>
    </row>
    <row r="84" spans="1:26" ht="12.75" customHeight="1">
      <c r="A84" s="288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  <c r="O84" s="288"/>
      <c r="P84" s="288"/>
      <c r="Q84" s="288"/>
      <c r="R84" s="288"/>
      <c r="S84" s="288"/>
      <c r="T84" s="288"/>
      <c r="U84" s="288"/>
      <c r="V84" s="288"/>
      <c r="W84" s="288"/>
      <c r="X84" s="288"/>
      <c r="Y84" s="288"/>
      <c r="Z84" s="288"/>
    </row>
    <row r="85" spans="1:26" ht="12.75" customHeight="1">
      <c r="A85" s="288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 s="288"/>
      <c r="X85" s="288"/>
      <c r="Y85" s="288"/>
      <c r="Z85" s="288"/>
    </row>
    <row r="86" spans="1:26" ht="12.75" customHeight="1">
      <c r="A86" s="288"/>
      <c r="B86" s="288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288"/>
      <c r="O86" s="288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</row>
    <row r="87" spans="1:26" ht="12.75" customHeight="1">
      <c r="A87" s="288"/>
      <c r="B87" s="288"/>
      <c r="C87" s="288"/>
      <c r="D87" s="288"/>
      <c r="E87" s="288"/>
      <c r="F87" s="288"/>
      <c r="G87" s="288"/>
      <c r="H87" s="288"/>
      <c r="I87" s="288"/>
      <c r="J87" s="288"/>
      <c r="K87" s="288"/>
      <c r="L87" s="288"/>
      <c r="M87" s="288"/>
      <c r="N87" s="288"/>
      <c r="O87" s="288"/>
      <c r="P87" s="288"/>
      <c r="Q87" s="288"/>
      <c r="R87" s="288"/>
      <c r="S87" s="288"/>
      <c r="T87" s="288"/>
      <c r="U87" s="288"/>
      <c r="V87" s="288"/>
      <c r="W87" s="288"/>
      <c r="X87" s="288"/>
      <c r="Y87" s="288"/>
      <c r="Z87" s="288"/>
    </row>
    <row r="88" spans="1:26" ht="12.75" customHeight="1">
      <c r="A88" s="288"/>
      <c r="B88" s="288"/>
      <c r="C88" s="288"/>
      <c r="D88" s="288"/>
      <c r="E88" s="288"/>
      <c r="F88" s="288"/>
      <c r="G88" s="288"/>
      <c r="H88" s="288"/>
      <c r="I88" s="288"/>
      <c r="J88" s="288"/>
      <c r="K88" s="288"/>
      <c r="L88" s="288"/>
      <c r="M88" s="288"/>
      <c r="N88" s="288"/>
      <c r="O88" s="288"/>
      <c r="P88" s="288"/>
      <c r="Q88" s="288"/>
      <c r="R88" s="288"/>
      <c r="S88" s="288"/>
      <c r="T88" s="288"/>
      <c r="U88" s="288"/>
      <c r="V88" s="288"/>
      <c r="W88" s="288"/>
      <c r="X88" s="288"/>
      <c r="Y88" s="288"/>
      <c r="Z88" s="288"/>
    </row>
    <row r="89" spans="1:26" ht="12.75" customHeight="1">
      <c r="A89" s="288"/>
      <c r="B89" s="288"/>
      <c r="C89" s="288"/>
      <c r="D89" s="288"/>
      <c r="E89" s="288"/>
      <c r="F89" s="288"/>
      <c r="G89" s="288"/>
      <c r="H89" s="288"/>
      <c r="I89" s="288"/>
      <c r="J89" s="288"/>
      <c r="K89" s="288"/>
      <c r="L89" s="288"/>
      <c r="M89" s="288"/>
      <c r="N89" s="288"/>
      <c r="O89" s="288"/>
      <c r="P89" s="288"/>
      <c r="Q89" s="288"/>
      <c r="R89" s="288"/>
      <c r="S89" s="288"/>
      <c r="T89" s="288"/>
      <c r="U89" s="288"/>
      <c r="V89" s="288"/>
      <c r="W89" s="288"/>
      <c r="X89" s="288"/>
      <c r="Y89" s="288"/>
      <c r="Z89" s="288"/>
    </row>
    <row r="90" spans="1:26" ht="12.75" customHeight="1">
      <c r="A90" s="288"/>
      <c r="B90" s="288"/>
      <c r="C90" s="288"/>
      <c r="D90" s="288"/>
      <c r="E90" s="288"/>
      <c r="F90" s="288"/>
      <c r="G90" s="288"/>
      <c r="H90" s="288"/>
      <c r="I90" s="288"/>
      <c r="J90" s="288"/>
      <c r="K90" s="288"/>
      <c r="L90" s="288"/>
      <c r="M90" s="288"/>
      <c r="N90" s="288"/>
      <c r="O90" s="288"/>
      <c r="P90" s="288"/>
      <c r="Q90" s="288"/>
      <c r="R90" s="288"/>
      <c r="S90" s="288"/>
      <c r="T90" s="288"/>
      <c r="U90" s="288"/>
      <c r="V90" s="288"/>
      <c r="W90" s="288"/>
      <c r="X90" s="288"/>
      <c r="Y90" s="288"/>
      <c r="Z90" s="288"/>
    </row>
    <row r="91" spans="1:26" ht="12.75" customHeigh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  <c r="K91" s="288"/>
      <c r="L91" s="288"/>
      <c r="M91" s="288"/>
      <c r="N91" s="288"/>
      <c r="O91" s="288"/>
      <c r="P91" s="288"/>
      <c r="Q91" s="288"/>
      <c r="R91" s="288"/>
      <c r="S91" s="288"/>
      <c r="T91" s="288"/>
      <c r="U91" s="288"/>
      <c r="V91" s="288"/>
      <c r="W91" s="288"/>
      <c r="X91" s="288"/>
      <c r="Y91" s="288"/>
      <c r="Z91" s="288"/>
    </row>
    <row r="92" spans="1:26" ht="12.75" customHeight="1">
      <c r="A92" s="288"/>
      <c r="B92" s="288"/>
      <c r="C92" s="288"/>
      <c r="D92" s="288"/>
      <c r="E92" s="288"/>
      <c r="F92" s="288"/>
      <c r="G92" s="288"/>
      <c r="H92" s="288"/>
      <c r="I92" s="288"/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</row>
    <row r="93" spans="1:26" ht="12.75" customHeight="1">
      <c r="A93" s="288"/>
      <c r="B93" s="288"/>
      <c r="C93" s="288"/>
      <c r="D93" s="288"/>
      <c r="E93" s="288"/>
      <c r="F93" s="288"/>
      <c r="G93" s="288"/>
      <c r="H93" s="288"/>
      <c r="I93" s="288"/>
      <c r="J93" s="288"/>
      <c r="K93" s="288"/>
      <c r="L93" s="288"/>
      <c r="M93" s="288"/>
      <c r="N93" s="288"/>
      <c r="O93" s="288"/>
      <c r="P93" s="288"/>
      <c r="Q93" s="288"/>
      <c r="R93" s="288"/>
      <c r="S93" s="288"/>
      <c r="T93" s="288"/>
      <c r="U93" s="288"/>
      <c r="V93" s="288"/>
      <c r="W93" s="288"/>
      <c r="X93" s="288"/>
      <c r="Y93" s="288"/>
      <c r="Z93" s="288"/>
    </row>
    <row r="94" spans="1:26" ht="12.75" customHeight="1">
      <c r="A94" s="288"/>
      <c r="B94" s="288"/>
      <c r="C94" s="288"/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8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</row>
    <row r="95" spans="1:26" ht="12.75" customHeight="1">
      <c r="A95" s="288"/>
      <c r="B95" s="288"/>
      <c r="C95" s="288"/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8"/>
      <c r="O95" s="288"/>
      <c r="P95" s="288"/>
      <c r="Q95" s="288"/>
      <c r="R95" s="288"/>
      <c r="S95" s="288"/>
      <c r="T95" s="288"/>
      <c r="U95" s="288"/>
      <c r="V95" s="288"/>
      <c r="W95" s="288"/>
      <c r="X95" s="288"/>
      <c r="Y95" s="288"/>
      <c r="Z95" s="288"/>
    </row>
    <row r="96" spans="1:26" ht="12.75" customHeight="1">
      <c r="A96" s="288"/>
      <c r="B96" s="288"/>
      <c r="C96" s="288"/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8"/>
      <c r="O96" s="288"/>
      <c r="P96" s="288"/>
      <c r="Q96" s="288"/>
      <c r="R96" s="288"/>
      <c r="S96" s="288"/>
      <c r="T96" s="288"/>
      <c r="U96" s="288"/>
      <c r="V96" s="288"/>
      <c r="W96" s="288"/>
      <c r="X96" s="288"/>
      <c r="Y96" s="288"/>
      <c r="Z96" s="288"/>
    </row>
    <row r="97" spans="1:26" ht="12.75" customHeight="1">
      <c r="A97" s="288"/>
      <c r="B97" s="288"/>
      <c r="C97" s="288"/>
      <c r="D97" s="288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</row>
    <row r="98" spans="1:26" ht="12.75" customHeight="1">
      <c r="A98" s="288"/>
      <c r="B98" s="288"/>
      <c r="C98" s="288"/>
      <c r="D98" s="288"/>
      <c r="E98" s="288"/>
      <c r="F98" s="288"/>
      <c r="G98" s="288"/>
      <c r="H98" s="288"/>
      <c r="I98" s="288"/>
      <c r="J98" s="288"/>
      <c r="K98" s="288"/>
      <c r="L98" s="288"/>
      <c r="M98" s="288"/>
      <c r="N98" s="288"/>
      <c r="O98" s="288"/>
      <c r="P98" s="288"/>
      <c r="Q98" s="288"/>
      <c r="R98" s="288"/>
      <c r="S98" s="288"/>
      <c r="T98" s="288"/>
      <c r="U98" s="288"/>
      <c r="V98" s="288"/>
      <c r="W98" s="288"/>
      <c r="X98" s="288"/>
      <c r="Y98" s="288"/>
      <c r="Z98" s="288"/>
    </row>
    <row r="99" spans="1:26" ht="12.75" customHeight="1">
      <c r="A99" s="288"/>
      <c r="B99" s="288"/>
      <c r="C99" s="288"/>
      <c r="D99" s="288"/>
      <c r="E99" s="288"/>
      <c r="F99" s="288"/>
      <c r="G99" s="288"/>
      <c r="H99" s="288"/>
      <c r="I99" s="288"/>
      <c r="J99" s="288"/>
      <c r="K99" s="288"/>
      <c r="L99" s="288"/>
      <c r="M99" s="288"/>
      <c r="N99" s="288"/>
      <c r="O99" s="288"/>
      <c r="P99" s="288"/>
      <c r="Q99" s="288"/>
      <c r="R99" s="288"/>
      <c r="S99" s="288"/>
      <c r="T99" s="288"/>
      <c r="U99" s="288"/>
      <c r="V99" s="288"/>
      <c r="W99" s="288"/>
      <c r="X99" s="288"/>
      <c r="Y99" s="288"/>
      <c r="Z99" s="288"/>
    </row>
    <row r="100" spans="1:26" ht="12.75" customHeight="1">
      <c r="A100" s="288"/>
      <c r="B100" s="288"/>
      <c r="C100" s="288"/>
      <c r="D100" s="288"/>
      <c r="E100" s="288"/>
      <c r="F100" s="288"/>
      <c r="G100" s="288"/>
      <c r="H100" s="288"/>
      <c r="I100" s="288"/>
      <c r="J100" s="288"/>
      <c r="K100" s="288"/>
      <c r="L100" s="288"/>
      <c r="M100" s="288"/>
      <c r="N100" s="288"/>
      <c r="O100" s="288"/>
      <c r="P100" s="288"/>
      <c r="Q100" s="288"/>
      <c r="R100" s="288"/>
      <c r="S100" s="288"/>
      <c r="T100" s="288"/>
      <c r="U100" s="288"/>
      <c r="V100" s="288"/>
      <c r="W100" s="288"/>
      <c r="X100" s="288"/>
      <c r="Y100" s="288"/>
      <c r="Z100" s="288"/>
    </row>
    <row r="101" spans="1:26" ht="12.75" customHeight="1">
      <c r="A101" s="288"/>
      <c r="B101" s="288"/>
      <c r="C101" s="288"/>
      <c r="D101" s="288"/>
      <c r="E101" s="288"/>
      <c r="F101" s="288"/>
      <c r="G101" s="288"/>
      <c r="H101" s="288"/>
      <c r="I101" s="288"/>
      <c r="J101" s="288"/>
      <c r="K101" s="288"/>
      <c r="L101" s="288"/>
      <c r="M101" s="288"/>
      <c r="N101" s="288"/>
      <c r="O101" s="288"/>
      <c r="P101" s="288"/>
      <c r="Q101" s="288"/>
      <c r="R101" s="288"/>
      <c r="S101" s="288"/>
      <c r="T101" s="288"/>
      <c r="U101" s="288"/>
      <c r="V101" s="288"/>
      <c r="W101" s="288"/>
      <c r="X101" s="288"/>
      <c r="Y101" s="288"/>
      <c r="Z101" s="288"/>
    </row>
    <row r="102" spans="1:26" ht="12.75" customHeight="1">
      <c r="A102" s="288"/>
      <c r="B102" s="288"/>
      <c r="C102" s="288"/>
      <c r="D102" s="288"/>
      <c r="E102" s="288"/>
      <c r="F102" s="288"/>
      <c r="G102" s="288"/>
      <c r="H102" s="288"/>
      <c r="I102" s="288"/>
      <c r="J102" s="288"/>
      <c r="K102" s="288"/>
      <c r="L102" s="288"/>
      <c r="M102" s="288"/>
      <c r="N102" s="288"/>
      <c r="O102" s="288"/>
      <c r="P102" s="288"/>
      <c r="Q102" s="288"/>
      <c r="R102" s="288"/>
      <c r="S102" s="288"/>
      <c r="T102" s="288"/>
      <c r="U102" s="288"/>
      <c r="V102" s="288"/>
      <c r="W102" s="288"/>
      <c r="X102" s="288"/>
      <c r="Y102" s="288"/>
      <c r="Z102" s="288"/>
    </row>
    <row r="103" spans="1:26" ht="12.75" customHeight="1">
      <c r="A103" s="288"/>
      <c r="B103" s="288"/>
      <c r="C103" s="288"/>
      <c r="D103" s="288"/>
      <c r="E103" s="288"/>
      <c r="F103" s="288"/>
      <c r="G103" s="288"/>
      <c r="H103" s="288"/>
      <c r="I103" s="288"/>
      <c r="J103" s="288"/>
      <c r="K103" s="288"/>
      <c r="L103" s="288"/>
      <c r="M103" s="288"/>
      <c r="N103" s="288"/>
      <c r="O103" s="288"/>
      <c r="P103" s="288"/>
      <c r="Q103" s="288"/>
      <c r="R103" s="288"/>
      <c r="S103" s="288"/>
      <c r="T103" s="288"/>
      <c r="U103" s="288"/>
      <c r="V103" s="288"/>
      <c r="W103" s="288"/>
      <c r="X103" s="288"/>
      <c r="Y103" s="288"/>
      <c r="Z103" s="288"/>
    </row>
    <row r="104" spans="1:26" ht="12.75" customHeight="1">
      <c r="A104" s="288"/>
      <c r="B104" s="288"/>
      <c r="C104" s="288"/>
      <c r="D104" s="288"/>
      <c r="E104" s="288"/>
      <c r="F104" s="288"/>
      <c r="G104" s="288"/>
      <c r="H104" s="288"/>
      <c r="I104" s="288"/>
      <c r="J104" s="288"/>
      <c r="K104" s="288"/>
      <c r="L104" s="288"/>
      <c r="M104" s="288"/>
      <c r="N104" s="288"/>
      <c r="O104" s="288"/>
      <c r="P104" s="288"/>
      <c r="Q104" s="288"/>
      <c r="R104" s="288"/>
      <c r="S104" s="288"/>
      <c r="T104" s="288"/>
      <c r="U104" s="288"/>
      <c r="V104" s="288"/>
      <c r="W104" s="288"/>
      <c r="X104" s="288"/>
      <c r="Y104" s="288"/>
      <c r="Z104" s="288"/>
    </row>
    <row r="105" spans="1:26" ht="12.75" customHeight="1">
      <c r="A105" s="288"/>
      <c r="B105" s="288"/>
      <c r="C105" s="288"/>
      <c r="D105" s="288"/>
      <c r="E105" s="288"/>
      <c r="F105" s="288"/>
      <c r="G105" s="288"/>
      <c r="H105" s="288"/>
      <c r="I105" s="288"/>
      <c r="J105" s="288"/>
      <c r="K105" s="288"/>
      <c r="L105" s="288"/>
      <c r="M105" s="288"/>
      <c r="N105" s="288"/>
      <c r="O105" s="288"/>
      <c r="P105" s="288"/>
      <c r="Q105" s="288"/>
      <c r="R105" s="288"/>
      <c r="S105" s="288"/>
      <c r="T105" s="288"/>
      <c r="U105" s="288"/>
      <c r="V105" s="288"/>
      <c r="W105" s="288"/>
      <c r="X105" s="288"/>
      <c r="Y105" s="288"/>
      <c r="Z105" s="288"/>
    </row>
    <row r="106" spans="1:26" ht="12.75" customHeight="1">
      <c r="A106" s="288"/>
      <c r="B106" s="288"/>
      <c r="C106" s="288"/>
      <c r="D106" s="288"/>
      <c r="E106" s="288"/>
      <c r="F106" s="288"/>
      <c r="G106" s="288"/>
      <c r="H106" s="288"/>
      <c r="I106" s="288"/>
      <c r="J106" s="288"/>
      <c r="K106" s="288"/>
      <c r="L106" s="288"/>
      <c r="M106" s="288"/>
      <c r="N106" s="288"/>
      <c r="O106" s="288"/>
      <c r="P106" s="288"/>
      <c r="Q106" s="288"/>
      <c r="R106" s="288"/>
      <c r="S106" s="288"/>
      <c r="T106" s="288"/>
      <c r="U106" s="288"/>
      <c r="V106" s="288"/>
      <c r="W106" s="288"/>
      <c r="X106" s="288"/>
      <c r="Y106" s="288"/>
      <c r="Z106" s="288"/>
    </row>
    <row r="107" spans="1:26" ht="12.75" customHeight="1">
      <c r="A107" s="288"/>
      <c r="B107" s="288"/>
      <c r="C107" s="288"/>
      <c r="D107" s="288"/>
      <c r="E107" s="288"/>
      <c r="F107" s="288"/>
      <c r="G107" s="288"/>
      <c r="H107" s="288"/>
      <c r="I107" s="288"/>
      <c r="J107" s="288"/>
      <c r="K107" s="288"/>
      <c r="L107" s="288"/>
      <c r="M107" s="288"/>
      <c r="N107" s="288"/>
      <c r="O107" s="288"/>
      <c r="P107" s="288"/>
      <c r="Q107" s="288"/>
      <c r="R107" s="288"/>
      <c r="S107" s="288"/>
      <c r="T107" s="288"/>
      <c r="U107" s="288"/>
      <c r="V107" s="288"/>
      <c r="W107" s="288"/>
      <c r="X107" s="288"/>
      <c r="Y107" s="288"/>
      <c r="Z107" s="288"/>
    </row>
    <row r="108" spans="1:26" ht="12.75" customHeight="1">
      <c r="A108" s="288"/>
      <c r="B108" s="288"/>
      <c r="C108" s="288"/>
      <c r="D108" s="288"/>
      <c r="E108" s="288"/>
      <c r="F108" s="288"/>
      <c r="G108" s="288"/>
      <c r="H108" s="288"/>
      <c r="I108" s="288"/>
      <c r="J108" s="288"/>
      <c r="K108" s="288"/>
      <c r="L108" s="288"/>
      <c r="M108" s="288"/>
      <c r="N108" s="288"/>
      <c r="O108" s="288"/>
      <c r="P108" s="288"/>
      <c r="Q108" s="288"/>
      <c r="R108" s="288"/>
      <c r="S108" s="288"/>
      <c r="T108" s="288"/>
      <c r="U108" s="288"/>
      <c r="V108" s="288"/>
      <c r="W108" s="288"/>
      <c r="X108" s="288"/>
      <c r="Y108" s="288"/>
      <c r="Z108" s="288"/>
    </row>
    <row r="109" spans="1:26" ht="12.75" customHeight="1">
      <c r="A109" s="288"/>
      <c r="B109" s="288"/>
      <c r="C109" s="288"/>
      <c r="D109" s="288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</row>
    <row r="110" spans="1:26" ht="12.75" customHeight="1">
      <c r="A110" s="288"/>
      <c r="B110" s="288"/>
      <c r="C110" s="288"/>
      <c r="D110" s="288"/>
      <c r="E110" s="288"/>
      <c r="F110" s="288"/>
      <c r="G110" s="288"/>
      <c r="H110" s="288"/>
      <c r="I110" s="288"/>
      <c r="J110" s="288"/>
      <c r="K110" s="288"/>
      <c r="L110" s="288"/>
      <c r="M110" s="288"/>
      <c r="N110" s="288"/>
      <c r="O110" s="288"/>
      <c r="P110" s="288"/>
      <c r="Q110" s="288"/>
      <c r="R110" s="288"/>
      <c r="S110" s="288"/>
      <c r="T110" s="288"/>
      <c r="U110" s="288"/>
      <c r="V110" s="288"/>
      <c r="W110" s="288"/>
      <c r="X110" s="288"/>
      <c r="Y110" s="288"/>
      <c r="Z110" s="288"/>
    </row>
    <row r="111" spans="1:26" ht="12.75" customHeight="1">
      <c r="A111" s="288"/>
      <c r="B111" s="288"/>
      <c r="C111" s="288"/>
      <c r="D111" s="288"/>
      <c r="E111" s="288"/>
      <c r="F111" s="288"/>
      <c r="G111" s="288"/>
      <c r="H111" s="288"/>
      <c r="I111" s="288"/>
      <c r="J111" s="288"/>
      <c r="K111" s="288"/>
      <c r="L111" s="288"/>
      <c r="M111" s="288"/>
      <c r="N111" s="288"/>
      <c r="O111" s="288"/>
      <c r="P111" s="288"/>
      <c r="Q111" s="288"/>
      <c r="R111" s="288"/>
      <c r="S111" s="288"/>
      <c r="T111" s="288"/>
      <c r="U111" s="288"/>
      <c r="V111" s="288"/>
      <c r="W111" s="288"/>
      <c r="X111" s="288"/>
      <c r="Y111" s="288"/>
      <c r="Z111" s="288"/>
    </row>
    <row r="112" spans="1:26" ht="12.75" customHeight="1">
      <c r="A112" s="288"/>
      <c r="B112" s="288"/>
      <c r="C112" s="288"/>
      <c r="D112" s="288"/>
      <c r="E112" s="288"/>
      <c r="F112" s="288"/>
      <c r="G112" s="288"/>
      <c r="H112" s="288"/>
      <c r="I112" s="288"/>
      <c r="J112" s="288"/>
      <c r="K112" s="288"/>
      <c r="L112" s="288"/>
      <c r="M112" s="288"/>
      <c r="N112" s="288"/>
      <c r="O112" s="288"/>
      <c r="P112" s="288"/>
      <c r="Q112" s="288"/>
      <c r="R112" s="288"/>
      <c r="S112" s="288"/>
      <c r="T112" s="288"/>
      <c r="U112" s="288"/>
      <c r="V112" s="288"/>
      <c r="W112" s="288"/>
      <c r="X112" s="288"/>
      <c r="Y112" s="288"/>
      <c r="Z112" s="288"/>
    </row>
    <row r="113" spans="1:26" ht="12.75" customHeight="1">
      <c r="A113" s="288"/>
      <c r="B113" s="288"/>
      <c r="C113" s="288"/>
      <c r="D113" s="288"/>
      <c r="E113" s="288"/>
      <c r="F113" s="288"/>
      <c r="G113" s="288"/>
      <c r="H113" s="288"/>
      <c r="I113" s="288"/>
      <c r="J113" s="288"/>
      <c r="K113" s="288"/>
      <c r="L113" s="288"/>
      <c r="M113" s="288"/>
      <c r="N113" s="288"/>
      <c r="O113" s="288"/>
      <c r="P113" s="288"/>
      <c r="Q113" s="288"/>
      <c r="R113" s="288"/>
      <c r="S113" s="288"/>
      <c r="T113" s="288"/>
      <c r="U113" s="288"/>
      <c r="V113" s="288"/>
      <c r="W113" s="288"/>
      <c r="X113" s="288"/>
      <c r="Y113" s="288"/>
      <c r="Z113" s="288"/>
    </row>
    <row r="114" spans="1:26" ht="12.75" customHeight="1">
      <c r="A114" s="288"/>
      <c r="B114" s="288"/>
      <c r="C114" s="288"/>
      <c r="D114" s="288"/>
      <c r="E114" s="288"/>
      <c r="F114" s="288"/>
      <c r="G114" s="288"/>
      <c r="H114" s="288"/>
      <c r="I114" s="288"/>
      <c r="J114" s="288"/>
      <c r="K114" s="288"/>
      <c r="L114" s="288"/>
      <c r="M114" s="288"/>
      <c r="N114" s="288"/>
      <c r="O114" s="288"/>
      <c r="P114" s="288"/>
      <c r="Q114" s="288"/>
      <c r="R114" s="288"/>
      <c r="S114" s="288"/>
      <c r="T114" s="288"/>
      <c r="U114" s="288"/>
      <c r="V114" s="288"/>
      <c r="W114" s="288"/>
      <c r="X114" s="288"/>
      <c r="Y114" s="288"/>
      <c r="Z114" s="288"/>
    </row>
    <row r="115" spans="1:26" ht="12.75" customHeight="1">
      <c r="A115" s="288"/>
      <c r="B115" s="288"/>
      <c r="C115" s="288"/>
      <c r="D115" s="288"/>
      <c r="E115" s="288"/>
      <c r="F115" s="288"/>
      <c r="G115" s="288"/>
      <c r="H115" s="288"/>
      <c r="I115" s="288"/>
      <c r="J115" s="288"/>
      <c r="K115" s="288"/>
      <c r="L115" s="288"/>
      <c r="M115" s="288"/>
      <c r="N115" s="288"/>
      <c r="O115" s="288"/>
      <c r="P115" s="288"/>
      <c r="Q115" s="288"/>
      <c r="R115" s="288"/>
      <c r="S115" s="288"/>
      <c r="T115" s="288"/>
      <c r="U115" s="288"/>
      <c r="V115" s="288"/>
      <c r="W115" s="288"/>
      <c r="X115" s="288"/>
      <c r="Y115" s="288"/>
      <c r="Z115" s="288"/>
    </row>
    <row r="116" spans="1:26" ht="12.75" customHeight="1">
      <c r="A116" s="288"/>
      <c r="B116" s="288"/>
      <c r="C116" s="288"/>
      <c r="D116" s="288"/>
      <c r="E116" s="288"/>
      <c r="F116" s="288"/>
      <c r="G116" s="288"/>
      <c r="H116" s="288"/>
      <c r="I116" s="288"/>
      <c r="J116" s="288"/>
      <c r="K116" s="288"/>
      <c r="L116" s="288"/>
      <c r="M116" s="288"/>
      <c r="N116" s="288"/>
      <c r="O116" s="288"/>
      <c r="P116" s="288"/>
      <c r="Q116" s="288"/>
      <c r="R116" s="288"/>
      <c r="S116" s="288"/>
      <c r="T116" s="288"/>
      <c r="U116" s="288"/>
      <c r="V116" s="288"/>
      <c r="W116" s="288"/>
      <c r="X116" s="288"/>
      <c r="Y116" s="288"/>
      <c r="Z116" s="288"/>
    </row>
    <row r="117" spans="1:26" ht="12.75" customHeight="1">
      <c r="A117" s="288"/>
      <c r="B117" s="288"/>
      <c r="C117" s="288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  <c r="O117" s="288"/>
      <c r="P117" s="288"/>
      <c r="Q117" s="288"/>
      <c r="R117" s="288"/>
      <c r="S117" s="288"/>
      <c r="T117" s="288"/>
      <c r="U117" s="288"/>
      <c r="V117" s="288"/>
      <c r="W117" s="288"/>
      <c r="X117" s="288"/>
      <c r="Y117" s="288"/>
      <c r="Z117" s="288"/>
    </row>
    <row r="118" spans="1:26" ht="12.75" customHeight="1">
      <c r="A118" s="288"/>
      <c r="B118" s="288"/>
      <c r="C118" s="288"/>
      <c r="D118" s="288"/>
      <c r="E118" s="288"/>
      <c r="F118" s="288"/>
      <c r="G118" s="288"/>
      <c r="H118" s="288"/>
      <c r="I118" s="288"/>
      <c r="J118" s="288"/>
      <c r="K118" s="288"/>
      <c r="L118" s="288"/>
      <c r="M118" s="288"/>
      <c r="N118" s="288"/>
      <c r="O118" s="288"/>
      <c r="P118" s="288"/>
      <c r="Q118" s="288"/>
      <c r="R118" s="288"/>
      <c r="S118" s="288"/>
      <c r="T118" s="288"/>
      <c r="U118" s="288"/>
      <c r="V118" s="288"/>
      <c r="W118" s="288"/>
      <c r="X118" s="288"/>
      <c r="Y118" s="288"/>
      <c r="Z118" s="288"/>
    </row>
    <row r="119" spans="1:26" ht="12.75" customHeight="1">
      <c r="A119" s="288"/>
      <c r="B119" s="288"/>
      <c r="C119" s="288"/>
      <c r="D119" s="288"/>
      <c r="E119" s="288"/>
      <c r="F119" s="288"/>
      <c r="G119" s="288"/>
      <c r="H119" s="288"/>
      <c r="I119" s="288"/>
      <c r="J119" s="288"/>
      <c r="K119" s="288"/>
      <c r="L119" s="288"/>
      <c r="M119" s="288"/>
      <c r="N119" s="288"/>
      <c r="O119" s="288"/>
      <c r="P119" s="288"/>
      <c r="Q119" s="288"/>
      <c r="R119" s="288"/>
      <c r="S119" s="288"/>
      <c r="T119" s="288"/>
      <c r="U119" s="288"/>
      <c r="V119" s="288"/>
      <c r="W119" s="288"/>
      <c r="X119" s="288"/>
      <c r="Y119" s="288"/>
      <c r="Z119" s="288"/>
    </row>
    <row r="120" spans="1:26" ht="12.75" customHeight="1">
      <c r="A120" s="288"/>
      <c r="B120" s="288"/>
      <c r="C120" s="288"/>
      <c r="D120" s="288"/>
      <c r="E120" s="288"/>
      <c r="F120" s="288"/>
      <c r="G120" s="288"/>
      <c r="H120" s="288"/>
      <c r="I120" s="288"/>
      <c r="J120" s="288"/>
      <c r="K120" s="288"/>
      <c r="L120" s="288"/>
      <c r="M120" s="288"/>
      <c r="N120" s="288"/>
      <c r="O120" s="288"/>
      <c r="P120" s="288"/>
      <c r="Q120" s="288"/>
      <c r="R120" s="288"/>
      <c r="S120" s="288"/>
      <c r="T120" s="288"/>
      <c r="U120" s="288"/>
      <c r="V120" s="288"/>
      <c r="W120" s="288"/>
      <c r="X120" s="288"/>
      <c r="Y120" s="288"/>
      <c r="Z120" s="288"/>
    </row>
    <row r="121" spans="1:26" ht="12.75" customHeight="1">
      <c r="A121" s="288"/>
      <c r="B121" s="288"/>
      <c r="C121" s="288"/>
      <c r="D121" s="288"/>
      <c r="E121" s="288"/>
      <c r="F121" s="288"/>
      <c r="G121" s="288"/>
      <c r="H121" s="288"/>
      <c r="I121" s="288"/>
      <c r="J121" s="288"/>
      <c r="K121" s="288"/>
      <c r="L121" s="288"/>
      <c r="M121" s="288"/>
      <c r="N121" s="288"/>
      <c r="O121" s="288"/>
      <c r="P121" s="288"/>
      <c r="Q121" s="288"/>
      <c r="R121" s="288"/>
      <c r="S121" s="288"/>
      <c r="T121" s="288"/>
      <c r="U121" s="288"/>
      <c r="V121" s="288"/>
      <c r="W121" s="288"/>
      <c r="X121" s="288"/>
      <c r="Y121" s="288"/>
      <c r="Z121" s="288"/>
    </row>
    <row r="122" spans="1:26" ht="12.75" customHeight="1">
      <c r="A122" s="288"/>
      <c r="B122" s="288"/>
      <c r="C122" s="288"/>
      <c r="D122" s="288"/>
      <c r="E122" s="288"/>
      <c r="F122" s="288"/>
      <c r="G122" s="288"/>
      <c r="H122" s="288"/>
      <c r="I122" s="288"/>
      <c r="J122" s="288"/>
      <c r="K122" s="288"/>
      <c r="L122" s="288"/>
      <c r="M122" s="288"/>
      <c r="N122" s="288"/>
      <c r="O122" s="288"/>
      <c r="P122" s="288"/>
      <c r="Q122" s="288"/>
      <c r="R122" s="288"/>
      <c r="S122" s="288"/>
      <c r="T122" s="288"/>
      <c r="U122" s="288"/>
      <c r="V122" s="288"/>
      <c r="W122" s="288"/>
      <c r="X122" s="288"/>
      <c r="Y122" s="288"/>
      <c r="Z122" s="288"/>
    </row>
    <row r="123" spans="1:26" ht="12.75" customHeight="1">
      <c r="A123" s="288"/>
      <c r="B123" s="288"/>
      <c r="C123" s="288"/>
      <c r="D123" s="288"/>
      <c r="E123" s="288"/>
      <c r="F123" s="288"/>
      <c r="G123" s="288"/>
      <c r="H123" s="288"/>
      <c r="I123" s="288"/>
      <c r="J123" s="288"/>
      <c r="K123" s="288"/>
      <c r="L123" s="288"/>
      <c r="M123" s="288"/>
      <c r="N123" s="288"/>
      <c r="O123" s="288"/>
      <c r="P123" s="288"/>
      <c r="Q123" s="288"/>
      <c r="R123" s="288"/>
      <c r="S123" s="288"/>
      <c r="T123" s="288"/>
      <c r="U123" s="288"/>
      <c r="V123" s="288"/>
      <c r="W123" s="288"/>
      <c r="X123" s="288"/>
      <c r="Y123" s="288"/>
      <c r="Z123" s="288"/>
    </row>
    <row r="124" spans="1:26" ht="12.75" customHeight="1">
      <c r="A124" s="288"/>
      <c r="B124" s="288"/>
      <c r="C124" s="288"/>
      <c r="D124" s="288"/>
      <c r="E124" s="288"/>
      <c r="F124" s="288"/>
      <c r="G124" s="288"/>
      <c r="H124" s="288"/>
      <c r="I124" s="288"/>
      <c r="J124" s="288"/>
      <c r="K124" s="288"/>
      <c r="L124" s="288"/>
      <c r="M124" s="288"/>
      <c r="N124" s="288"/>
      <c r="O124" s="288"/>
      <c r="P124" s="288"/>
      <c r="Q124" s="288"/>
      <c r="R124" s="288"/>
      <c r="S124" s="288"/>
      <c r="T124" s="288"/>
      <c r="U124" s="288"/>
      <c r="V124" s="288"/>
      <c r="W124" s="288"/>
      <c r="X124" s="288"/>
      <c r="Y124" s="288"/>
      <c r="Z124" s="288"/>
    </row>
    <row r="125" spans="1:26" ht="12.75" customHeight="1">
      <c r="A125" s="288"/>
      <c r="B125" s="288"/>
      <c r="C125" s="288"/>
      <c r="D125" s="288"/>
      <c r="E125" s="288"/>
      <c r="F125" s="288"/>
      <c r="G125" s="288"/>
      <c r="H125" s="288"/>
      <c r="I125" s="288"/>
      <c r="J125" s="288"/>
      <c r="K125" s="288"/>
      <c r="L125" s="288"/>
      <c r="M125" s="288"/>
      <c r="N125" s="288"/>
      <c r="O125" s="288"/>
      <c r="P125" s="288"/>
      <c r="Q125" s="288"/>
      <c r="R125" s="288"/>
      <c r="S125" s="288"/>
      <c r="T125" s="288"/>
      <c r="U125" s="288"/>
      <c r="V125" s="288"/>
      <c r="W125" s="288"/>
      <c r="X125" s="288"/>
      <c r="Y125" s="288"/>
      <c r="Z125" s="288"/>
    </row>
    <row r="126" spans="1:26" ht="12.75" customHeight="1">
      <c r="A126" s="288"/>
      <c r="B126" s="288"/>
      <c r="C126" s="288"/>
      <c r="D126" s="288"/>
      <c r="E126" s="288"/>
      <c r="F126" s="288"/>
      <c r="G126" s="288"/>
      <c r="H126" s="288"/>
      <c r="I126" s="288"/>
      <c r="J126" s="288"/>
      <c r="K126" s="288"/>
      <c r="L126" s="288"/>
      <c r="M126" s="288"/>
      <c r="N126" s="288"/>
      <c r="O126" s="288"/>
      <c r="P126" s="288"/>
      <c r="Q126" s="288"/>
      <c r="R126" s="288"/>
      <c r="S126" s="288"/>
      <c r="T126" s="288"/>
      <c r="U126" s="288"/>
      <c r="V126" s="288"/>
      <c r="W126" s="288"/>
      <c r="X126" s="288"/>
      <c r="Y126" s="288"/>
      <c r="Z126" s="288"/>
    </row>
    <row r="127" spans="1:26" ht="12.75" customHeight="1">
      <c r="A127" s="288"/>
      <c r="B127" s="288"/>
      <c r="C127" s="288"/>
      <c r="D127" s="288"/>
      <c r="E127" s="288"/>
      <c r="F127" s="288"/>
      <c r="G127" s="288"/>
      <c r="H127" s="288"/>
      <c r="I127" s="288"/>
      <c r="J127" s="288"/>
      <c r="K127" s="288"/>
      <c r="L127" s="288"/>
      <c r="M127" s="288"/>
      <c r="N127" s="288"/>
      <c r="O127" s="288"/>
      <c r="P127" s="288"/>
      <c r="Q127" s="288"/>
      <c r="R127" s="288"/>
      <c r="S127" s="288"/>
      <c r="T127" s="288"/>
      <c r="U127" s="288"/>
      <c r="V127" s="288"/>
      <c r="W127" s="288"/>
      <c r="X127" s="288"/>
      <c r="Y127" s="288"/>
      <c r="Z127" s="288"/>
    </row>
    <row r="128" spans="1:26" ht="12.75" customHeight="1">
      <c r="A128" s="288"/>
      <c r="B128" s="288"/>
      <c r="C128" s="288"/>
      <c r="D128" s="288"/>
      <c r="E128" s="288"/>
      <c r="F128" s="288"/>
      <c r="G128" s="288"/>
      <c r="H128" s="288"/>
      <c r="I128" s="288"/>
      <c r="J128" s="288"/>
      <c r="K128" s="288"/>
      <c r="L128" s="288"/>
      <c r="M128" s="288"/>
      <c r="N128" s="288"/>
      <c r="O128" s="288"/>
      <c r="P128" s="288"/>
      <c r="Q128" s="288"/>
      <c r="R128" s="288"/>
      <c r="S128" s="288"/>
      <c r="T128" s="288"/>
      <c r="U128" s="288"/>
      <c r="V128" s="288"/>
      <c r="W128" s="288"/>
      <c r="X128" s="288"/>
      <c r="Y128" s="288"/>
      <c r="Z128" s="288"/>
    </row>
    <row r="129" spans="1:26" ht="12.75" customHeight="1">
      <c r="A129" s="288"/>
      <c r="B129" s="288"/>
      <c r="C129" s="288"/>
      <c r="D129" s="288"/>
      <c r="E129" s="288"/>
      <c r="F129" s="288"/>
      <c r="G129" s="288"/>
      <c r="H129" s="288"/>
      <c r="I129" s="288"/>
      <c r="J129" s="288"/>
      <c r="K129" s="288"/>
      <c r="L129" s="288"/>
      <c r="M129" s="288"/>
      <c r="N129" s="288"/>
      <c r="O129" s="288"/>
      <c r="P129" s="288"/>
      <c r="Q129" s="288"/>
      <c r="R129" s="288"/>
      <c r="S129" s="288"/>
      <c r="T129" s="288"/>
      <c r="U129" s="288"/>
      <c r="V129" s="288"/>
      <c r="W129" s="288"/>
      <c r="X129" s="288"/>
      <c r="Y129" s="288"/>
      <c r="Z129" s="288"/>
    </row>
    <row r="130" spans="1:26" ht="12.75" customHeight="1">
      <c r="A130" s="288"/>
      <c r="B130" s="288"/>
      <c r="C130" s="288"/>
      <c r="D130" s="288"/>
      <c r="E130" s="288"/>
      <c r="F130" s="288"/>
      <c r="G130" s="288"/>
      <c r="H130" s="288"/>
      <c r="I130" s="288"/>
      <c r="J130" s="288"/>
      <c r="K130" s="288"/>
      <c r="L130" s="288"/>
      <c r="M130" s="288"/>
      <c r="N130" s="288"/>
      <c r="O130" s="288"/>
      <c r="P130" s="288"/>
      <c r="Q130" s="288"/>
      <c r="R130" s="288"/>
      <c r="S130" s="288"/>
      <c r="T130" s="288"/>
      <c r="U130" s="288"/>
      <c r="V130" s="288"/>
      <c r="W130" s="288"/>
      <c r="X130" s="288"/>
      <c r="Y130" s="288"/>
      <c r="Z130" s="288"/>
    </row>
    <row r="131" spans="1:26" ht="12.75" customHeight="1">
      <c r="A131" s="288"/>
      <c r="B131" s="288"/>
      <c r="C131" s="288"/>
      <c r="D131" s="288"/>
      <c r="E131" s="288"/>
      <c r="F131" s="288"/>
      <c r="G131" s="288"/>
      <c r="H131" s="288"/>
      <c r="I131" s="288"/>
      <c r="J131" s="288"/>
      <c r="K131" s="288"/>
      <c r="L131" s="288"/>
      <c r="M131" s="288"/>
      <c r="N131" s="288"/>
      <c r="O131" s="288"/>
      <c r="P131" s="288"/>
      <c r="Q131" s="288"/>
      <c r="R131" s="288"/>
      <c r="S131" s="288"/>
      <c r="T131" s="288"/>
      <c r="U131" s="288"/>
      <c r="V131" s="288"/>
      <c r="W131" s="288"/>
      <c r="X131" s="288"/>
      <c r="Y131" s="288"/>
      <c r="Z131" s="288"/>
    </row>
    <row r="132" spans="1:26" ht="12.75" customHeight="1">
      <c r="A132" s="288"/>
      <c r="B132" s="288"/>
      <c r="C132" s="288"/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8"/>
      <c r="O132" s="288"/>
      <c r="P132" s="288"/>
      <c r="Q132" s="288"/>
      <c r="R132" s="288"/>
      <c r="S132" s="288"/>
      <c r="T132" s="288"/>
      <c r="U132" s="288"/>
      <c r="V132" s="288"/>
      <c r="W132" s="288"/>
      <c r="X132" s="288"/>
      <c r="Y132" s="288"/>
      <c r="Z132" s="288"/>
    </row>
    <row r="133" spans="1:26" ht="12.75" customHeight="1">
      <c r="A133" s="288"/>
      <c r="B133" s="288"/>
      <c r="C133" s="288"/>
      <c r="D133" s="288"/>
      <c r="E133" s="288"/>
      <c r="F133" s="288"/>
      <c r="G133" s="288"/>
      <c r="H133" s="288"/>
      <c r="I133" s="288"/>
      <c r="J133" s="288"/>
      <c r="K133" s="288"/>
      <c r="L133" s="288"/>
      <c r="M133" s="288"/>
      <c r="N133" s="288"/>
      <c r="O133" s="288"/>
      <c r="P133" s="288"/>
      <c r="Q133" s="288"/>
      <c r="R133" s="288"/>
      <c r="S133" s="288"/>
      <c r="T133" s="288"/>
      <c r="U133" s="288"/>
      <c r="V133" s="288"/>
      <c r="W133" s="288"/>
      <c r="X133" s="288"/>
      <c r="Y133" s="288"/>
      <c r="Z133" s="288"/>
    </row>
    <row r="134" spans="1:26" ht="12.75" customHeight="1">
      <c r="A134" s="288"/>
      <c r="B134" s="288"/>
      <c r="C134" s="288"/>
      <c r="D134" s="288"/>
      <c r="E134" s="288"/>
      <c r="F134" s="288"/>
      <c r="G134" s="288"/>
      <c r="H134" s="288"/>
      <c r="I134" s="288"/>
      <c r="J134" s="288"/>
      <c r="K134" s="288"/>
      <c r="L134" s="288"/>
      <c r="M134" s="288"/>
      <c r="N134" s="288"/>
      <c r="O134" s="288"/>
      <c r="P134" s="288"/>
      <c r="Q134" s="288"/>
      <c r="R134" s="288"/>
      <c r="S134" s="288"/>
      <c r="T134" s="288"/>
      <c r="U134" s="288"/>
      <c r="V134" s="288"/>
      <c r="W134" s="288"/>
      <c r="X134" s="288"/>
      <c r="Y134" s="288"/>
      <c r="Z134" s="288"/>
    </row>
    <row r="135" spans="1:26" ht="12.75" customHeight="1">
      <c r="A135" s="288"/>
      <c r="B135" s="288"/>
      <c r="C135" s="288"/>
      <c r="D135" s="288"/>
      <c r="E135" s="288"/>
      <c r="F135" s="288"/>
      <c r="G135" s="288"/>
      <c r="H135" s="288"/>
      <c r="I135" s="288"/>
      <c r="J135" s="288"/>
      <c r="K135" s="288"/>
      <c r="L135" s="288"/>
      <c r="M135" s="288"/>
      <c r="N135" s="288"/>
      <c r="O135" s="288"/>
      <c r="P135" s="288"/>
      <c r="Q135" s="288"/>
      <c r="R135" s="288"/>
      <c r="S135" s="288"/>
      <c r="T135" s="288"/>
      <c r="U135" s="288"/>
      <c r="V135" s="288"/>
      <c r="W135" s="288"/>
      <c r="X135" s="288"/>
      <c r="Y135" s="288"/>
      <c r="Z135" s="288"/>
    </row>
    <row r="136" spans="1:26" ht="12.75" customHeight="1">
      <c r="A136" s="288"/>
      <c r="B136" s="288"/>
      <c r="C136" s="288"/>
      <c r="D136" s="288"/>
      <c r="E136" s="288"/>
      <c r="F136" s="288"/>
      <c r="G136" s="288"/>
      <c r="H136" s="288"/>
      <c r="I136" s="288"/>
      <c r="J136" s="288"/>
      <c r="K136" s="288"/>
      <c r="L136" s="288"/>
      <c r="M136" s="288"/>
      <c r="N136" s="288"/>
      <c r="O136" s="288"/>
      <c r="P136" s="288"/>
      <c r="Q136" s="288"/>
      <c r="R136" s="288"/>
      <c r="S136" s="288"/>
      <c r="T136" s="288"/>
      <c r="U136" s="288"/>
      <c r="V136" s="288"/>
      <c r="W136" s="288"/>
      <c r="X136" s="288"/>
      <c r="Y136" s="288"/>
      <c r="Z136" s="288"/>
    </row>
    <row r="137" spans="1:26" ht="12.75" customHeight="1">
      <c r="A137" s="288"/>
      <c r="B137" s="288"/>
      <c r="C137" s="288"/>
      <c r="D137" s="288"/>
      <c r="E137" s="288"/>
      <c r="F137" s="288"/>
      <c r="G137" s="288"/>
      <c r="H137" s="288"/>
      <c r="I137" s="288"/>
      <c r="J137" s="288"/>
      <c r="K137" s="288"/>
      <c r="L137" s="288"/>
      <c r="M137" s="288"/>
      <c r="N137" s="288"/>
      <c r="O137" s="288"/>
      <c r="P137" s="288"/>
      <c r="Q137" s="288"/>
      <c r="R137" s="288"/>
      <c r="S137" s="288"/>
      <c r="T137" s="288"/>
      <c r="U137" s="288"/>
      <c r="V137" s="288"/>
      <c r="W137" s="288"/>
      <c r="X137" s="288"/>
      <c r="Y137" s="288"/>
      <c r="Z137" s="288"/>
    </row>
    <row r="138" spans="1:26" ht="12.75" customHeight="1">
      <c r="A138" s="288"/>
      <c r="B138" s="288"/>
      <c r="C138" s="288"/>
      <c r="D138" s="288"/>
      <c r="E138" s="288"/>
      <c r="F138" s="288"/>
      <c r="G138" s="288"/>
      <c r="H138" s="288"/>
      <c r="I138" s="288"/>
      <c r="J138" s="288"/>
      <c r="K138" s="288"/>
      <c r="L138" s="288"/>
      <c r="M138" s="288"/>
      <c r="N138" s="288"/>
      <c r="O138" s="288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8"/>
    </row>
    <row r="139" spans="1:26" ht="12.75" customHeight="1">
      <c r="A139" s="288"/>
      <c r="B139" s="288"/>
      <c r="C139" s="288"/>
      <c r="D139" s="288"/>
      <c r="E139" s="288"/>
      <c r="F139" s="288"/>
      <c r="G139" s="288"/>
      <c r="H139" s="288"/>
      <c r="I139" s="288"/>
      <c r="J139" s="288"/>
      <c r="K139" s="288"/>
      <c r="L139" s="288"/>
      <c r="M139" s="288"/>
      <c r="N139" s="288"/>
      <c r="O139" s="288"/>
      <c r="P139" s="288"/>
      <c r="Q139" s="288"/>
      <c r="R139" s="288"/>
      <c r="S139" s="288"/>
      <c r="T139" s="288"/>
      <c r="U139" s="288"/>
      <c r="V139" s="288"/>
      <c r="W139" s="288"/>
      <c r="X139" s="288"/>
      <c r="Y139" s="288"/>
      <c r="Z139" s="288"/>
    </row>
    <row r="140" spans="1:26" ht="12.75" customHeight="1">
      <c r="A140" s="288"/>
      <c r="B140" s="288"/>
      <c r="C140" s="288"/>
      <c r="D140" s="288"/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  <c r="P140" s="288"/>
      <c r="Q140" s="288"/>
      <c r="R140" s="288"/>
      <c r="S140" s="288"/>
      <c r="T140" s="288"/>
      <c r="U140" s="288"/>
      <c r="V140" s="288"/>
      <c r="W140" s="288"/>
      <c r="X140" s="288"/>
      <c r="Y140" s="288"/>
      <c r="Z140" s="288"/>
    </row>
    <row r="141" spans="1:26" ht="12.75" customHeight="1">
      <c r="A141" s="288"/>
      <c r="B141" s="288"/>
      <c r="C141" s="288"/>
      <c r="D141" s="288"/>
      <c r="E141" s="288"/>
      <c r="F141" s="288"/>
      <c r="G141" s="288"/>
      <c r="H141" s="288"/>
      <c r="I141" s="288"/>
      <c r="J141" s="288"/>
      <c r="K141" s="288"/>
      <c r="L141" s="288"/>
      <c r="M141" s="288"/>
      <c r="N141" s="288"/>
      <c r="O141" s="288"/>
      <c r="P141" s="288"/>
      <c r="Q141" s="288"/>
      <c r="R141" s="288"/>
      <c r="S141" s="288"/>
      <c r="T141" s="288"/>
      <c r="U141" s="288"/>
      <c r="V141" s="288"/>
      <c r="W141" s="288"/>
      <c r="X141" s="288"/>
      <c r="Y141" s="288"/>
      <c r="Z141" s="288"/>
    </row>
    <row r="142" spans="1:26" ht="12.75" customHeight="1">
      <c r="A142" s="288"/>
      <c r="B142" s="288"/>
      <c r="C142" s="288"/>
      <c r="D142" s="288"/>
      <c r="E142" s="288"/>
      <c r="F142" s="288"/>
      <c r="G142" s="288"/>
      <c r="H142" s="288"/>
      <c r="I142" s="288"/>
      <c r="J142" s="288"/>
      <c r="K142" s="288"/>
      <c r="L142" s="288"/>
      <c r="M142" s="288"/>
      <c r="N142" s="288"/>
      <c r="O142" s="288"/>
      <c r="P142" s="288"/>
      <c r="Q142" s="288"/>
      <c r="R142" s="288"/>
      <c r="S142" s="288"/>
      <c r="T142" s="288"/>
      <c r="U142" s="288"/>
      <c r="V142" s="288"/>
      <c r="W142" s="288"/>
      <c r="X142" s="288"/>
      <c r="Y142" s="288"/>
      <c r="Z142" s="288"/>
    </row>
    <row r="143" spans="1:26" ht="12.75" customHeight="1">
      <c r="A143" s="288"/>
      <c r="B143" s="288"/>
      <c r="C143" s="288"/>
      <c r="D143" s="288"/>
      <c r="E143" s="288"/>
      <c r="F143" s="288"/>
      <c r="G143" s="288"/>
      <c r="H143" s="288"/>
      <c r="I143" s="288"/>
      <c r="J143" s="288"/>
      <c r="K143" s="288"/>
      <c r="L143" s="288"/>
      <c r="M143" s="288"/>
      <c r="N143" s="288"/>
      <c r="O143" s="288"/>
      <c r="P143" s="288"/>
      <c r="Q143" s="288"/>
      <c r="R143" s="288"/>
      <c r="S143" s="288"/>
      <c r="T143" s="288"/>
      <c r="U143" s="288"/>
      <c r="V143" s="288"/>
      <c r="W143" s="288"/>
      <c r="X143" s="288"/>
      <c r="Y143" s="288"/>
      <c r="Z143" s="288"/>
    </row>
    <row r="144" spans="1:26" ht="12.75" customHeight="1">
      <c r="A144" s="288"/>
      <c r="B144" s="288"/>
      <c r="C144" s="288"/>
      <c r="D144" s="288"/>
      <c r="E144" s="288"/>
      <c r="F144" s="288"/>
      <c r="G144" s="288"/>
      <c r="H144" s="288"/>
      <c r="I144" s="288"/>
      <c r="J144" s="288"/>
      <c r="K144" s="288"/>
      <c r="L144" s="288"/>
      <c r="M144" s="288"/>
      <c r="N144" s="288"/>
      <c r="O144" s="288"/>
      <c r="P144" s="288"/>
      <c r="Q144" s="288"/>
      <c r="R144" s="288"/>
      <c r="S144" s="288"/>
      <c r="T144" s="288"/>
      <c r="U144" s="288"/>
      <c r="V144" s="288"/>
      <c r="W144" s="288"/>
      <c r="X144" s="288"/>
      <c r="Y144" s="288"/>
      <c r="Z144" s="288"/>
    </row>
    <row r="145" spans="1:26" ht="12.75" customHeight="1">
      <c r="A145" s="288"/>
      <c r="B145" s="288"/>
      <c r="C145" s="288"/>
      <c r="D145" s="288"/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288"/>
      <c r="Z145" s="288"/>
    </row>
    <row r="146" spans="1:26" ht="12.75" customHeight="1">
      <c r="A146" s="288"/>
      <c r="B146" s="288"/>
      <c r="C146" s="288"/>
      <c r="D146" s="288"/>
      <c r="E146" s="288"/>
      <c r="F146" s="288"/>
      <c r="G146" s="288"/>
      <c r="H146" s="288"/>
      <c r="I146" s="288"/>
      <c r="J146" s="288"/>
      <c r="K146" s="288"/>
      <c r="L146" s="288"/>
      <c r="M146" s="288"/>
      <c r="N146" s="288"/>
      <c r="O146" s="288"/>
      <c r="P146" s="288"/>
      <c r="Q146" s="288"/>
      <c r="R146" s="288"/>
      <c r="S146" s="288"/>
      <c r="T146" s="288"/>
      <c r="U146" s="288"/>
      <c r="V146" s="288"/>
      <c r="W146" s="288"/>
      <c r="X146" s="288"/>
      <c r="Y146" s="288"/>
      <c r="Z146" s="288"/>
    </row>
    <row r="147" spans="1:26" ht="12.75" customHeight="1">
      <c r="A147" s="288"/>
      <c r="B147" s="288"/>
      <c r="C147" s="288"/>
      <c r="D147" s="288"/>
      <c r="E147" s="288"/>
      <c r="F147" s="288"/>
      <c r="G147" s="288"/>
      <c r="H147" s="288"/>
      <c r="I147" s="288"/>
      <c r="J147" s="288"/>
      <c r="K147" s="288"/>
      <c r="L147" s="288"/>
      <c r="M147" s="288"/>
      <c r="N147" s="288"/>
      <c r="O147" s="288"/>
      <c r="P147" s="288"/>
      <c r="Q147" s="288"/>
      <c r="R147" s="288"/>
      <c r="S147" s="288"/>
      <c r="T147" s="288"/>
      <c r="U147" s="288"/>
      <c r="V147" s="288"/>
      <c r="W147" s="288"/>
      <c r="X147" s="288"/>
      <c r="Y147" s="288"/>
      <c r="Z147" s="288"/>
    </row>
    <row r="148" spans="1:26" ht="12.75" customHeight="1">
      <c r="A148" s="288"/>
      <c r="B148" s="288"/>
      <c r="C148" s="288"/>
      <c r="D148" s="288"/>
      <c r="E148" s="288"/>
      <c r="F148" s="288"/>
      <c r="G148" s="288"/>
      <c r="H148" s="288"/>
      <c r="I148" s="288"/>
      <c r="J148" s="288"/>
      <c r="K148" s="288"/>
      <c r="L148" s="288"/>
      <c r="M148" s="288"/>
      <c r="N148" s="288"/>
      <c r="O148" s="288"/>
      <c r="P148" s="288"/>
      <c r="Q148" s="288"/>
      <c r="R148" s="288"/>
      <c r="S148" s="288"/>
      <c r="T148" s="288"/>
      <c r="U148" s="288"/>
      <c r="V148" s="288"/>
      <c r="W148" s="288"/>
      <c r="X148" s="288"/>
      <c r="Y148" s="288"/>
      <c r="Z148" s="288"/>
    </row>
    <row r="149" spans="1:26" ht="12.75" customHeight="1">
      <c r="A149" s="288"/>
      <c r="B149" s="288"/>
      <c r="C149" s="288"/>
      <c r="D149" s="288"/>
      <c r="E149" s="288"/>
      <c r="F149" s="288"/>
      <c r="G149" s="288"/>
      <c r="H149" s="288"/>
      <c r="I149" s="288"/>
      <c r="J149" s="288"/>
      <c r="K149" s="288"/>
      <c r="L149" s="288"/>
      <c r="M149" s="288"/>
      <c r="N149" s="288"/>
      <c r="O149" s="288"/>
      <c r="P149" s="288"/>
      <c r="Q149" s="288"/>
      <c r="R149" s="288"/>
      <c r="S149" s="288"/>
      <c r="T149" s="288"/>
      <c r="U149" s="288"/>
      <c r="V149" s="288"/>
      <c r="W149" s="288"/>
      <c r="X149" s="288"/>
      <c r="Y149" s="288"/>
      <c r="Z149" s="288"/>
    </row>
    <row r="150" spans="1:26" ht="12.75" customHeight="1">
      <c r="A150" s="288"/>
      <c r="B150" s="288"/>
      <c r="C150" s="288"/>
      <c r="D150" s="288"/>
      <c r="E150" s="288"/>
      <c r="F150" s="288"/>
      <c r="G150" s="288"/>
      <c r="H150" s="288"/>
      <c r="I150" s="288"/>
      <c r="J150" s="288"/>
      <c r="K150" s="288"/>
      <c r="L150" s="288"/>
      <c r="M150" s="288"/>
      <c r="N150" s="288"/>
      <c r="O150" s="288"/>
      <c r="P150" s="288"/>
      <c r="Q150" s="288"/>
      <c r="R150" s="288"/>
      <c r="S150" s="288"/>
      <c r="T150" s="288"/>
      <c r="U150" s="288"/>
      <c r="V150" s="288"/>
      <c r="W150" s="288"/>
      <c r="X150" s="288"/>
      <c r="Y150" s="288"/>
      <c r="Z150" s="288"/>
    </row>
    <row r="151" spans="1:26" ht="12.75" customHeight="1">
      <c r="A151" s="288"/>
      <c r="B151" s="288"/>
      <c r="C151" s="288"/>
      <c r="D151" s="288"/>
      <c r="E151" s="288"/>
      <c r="F151" s="288"/>
      <c r="G151" s="288"/>
      <c r="H151" s="288"/>
      <c r="I151" s="288"/>
      <c r="J151" s="288"/>
      <c r="K151" s="288"/>
      <c r="L151" s="288"/>
      <c r="M151" s="288"/>
      <c r="N151" s="288"/>
      <c r="O151" s="288"/>
      <c r="P151" s="288"/>
      <c r="Q151" s="288"/>
      <c r="R151" s="288"/>
      <c r="S151" s="288"/>
      <c r="T151" s="288"/>
      <c r="U151" s="288"/>
      <c r="V151" s="288"/>
      <c r="W151" s="288"/>
      <c r="X151" s="288"/>
      <c r="Y151" s="288"/>
      <c r="Z151" s="288"/>
    </row>
    <row r="152" spans="1:26" ht="12.75" customHeight="1">
      <c r="A152" s="288"/>
      <c r="B152" s="288"/>
      <c r="C152" s="288"/>
      <c r="D152" s="288"/>
      <c r="E152" s="288"/>
      <c r="F152" s="288"/>
      <c r="G152" s="288"/>
      <c r="H152" s="288"/>
      <c r="I152" s="288"/>
      <c r="J152" s="288"/>
      <c r="K152" s="288"/>
      <c r="L152" s="288"/>
      <c r="M152" s="288"/>
      <c r="N152" s="288"/>
      <c r="O152" s="288"/>
      <c r="P152" s="288"/>
      <c r="Q152" s="288"/>
      <c r="R152" s="288"/>
      <c r="S152" s="288"/>
      <c r="T152" s="288"/>
      <c r="U152" s="288"/>
      <c r="V152" s="288"/>
      <c r="W152" s="288"/>
      <c r="X152" s="288"/>
      <c r="Y152" s="288"/>
      <c r="Z152" s="288"/>
    </row>
    <row r="153" spans="1:26" ht="12.75" customHeight="1">
      <c r="A153" s="288"/>
      <c r="B153" s="288"/>
      <c r="C153" s="288"/>
      <c r="D153" s="288"/>
      <c r="E153" s="288"/>
      <c r="F153" s="288"/>
      <c r="G153" s="288"/>
      <c r="H153" s="288"/>
      <c r="I153" s="288"/>
      <c r="J153" s="288"/>
      <c r="K153" s="288"/>
      <c r="L153" s="288"/>
      <c r="M153" s="288"/>
      <c r="N153" s="288"/>
      <c r="O153" s="288"/>
      <c r="P153" s="288"/>
      <c r="Q153" s="288"/>
      <c r="R153" s="288"/>
      <c r="S153" s="288"/>
      <c r="T153" s="288"/>
      <c r="U153" s="288"/>
      <c r="V153" s="288"/>
      <c r="W153" s="288"/>
      <c r="X153" s="288"/>
      <c r="Y153" s="288"/>
      <c r="Z153" s="288"/>
    </row>
    <row r="154" spans="1:26" ht="12.75" customHeight="1">
      <c r="A154" s="288"/>
      <c r="B154" s="288"/>
      <c r="C154" s="288"/>
      <c r="D154" s="288"/>
      <c r="E154" s="288"/>
      <c r="F154" s="288"/>
      <c r="G154" s="288"/>
      <c r="H154" s="288"/>
      <c r="I154" s="288"/>
      <c r="J154" s="288"/>
      <c r="K154" s="288"/>
      <c r="L154" s="288"/>
      <c r="M154" s="288"/>
      <c r="N154" s="288"/>
      <c r="O154" s="288"/>
      <c r="P154" s="288"/>
      <c r="Q154" s="288"/>
      <c r="R154" s="288"/>
      <c r="S154" s="288"/>
      <c r="T154" s="288"/>
      <c r="U154" s="288"/>
      <c r="V154" s="288"/>
      <c r="W154" s="288"/>
      <c r="X154" s="288"/>
      <c r="Y154" s="288"/>
      <c r="Z154" s="288"/>
    </row>
    <row r="155" spans="1:26" ht="12.75" customHeight="1">
      <c r="A155" s="288"/>
      <c r="B155" s="288"/>
      <c r="C155" s="288"/>
      <c r="D155" s="288"/>
      <c r="E155" s="288"/>
      <c r="F155" s="288"/>
      <c r="G155" s="288"/>
      <c r="H155" s="288"/>
      <c r="I155" s="288"/>
      <c r="J155" s="288"/>
      <c r="K155" s="288"/>
      <c r="L155" s="288"/>
      <c r="M155" s="288"/>
      <c r="N155" s="288"/>
      <c r="O155" s="288"/>
      <c r="P155" s="288"/>
      <c r="Q155" s="288"/>
      <c r="R155" s="288"/>
      <c r="S155" s="288"/>
      <c r="T155" s="288"/>
      <c r="U155" s="288"/>
      <c r="V155" s="288"/>
      <c r="W155" s="288"/>
      <c r="X155" s="288"/>
      <c r="Y155" s="288"/>
      <c r="Z155" s="288"/>
    </row>
    <row r="156" spans="1:26" ht="12.75" customHeight="1">
      <c r="A156" s="288"/>
      <c r="B156" s="288"/>
      <c r="C156" s="288"/>
      <c r="D156" s="288"/>
      <c r="E156" s="288"/>
      <c r="F156" s="288"/>
      <c r="G156" s="288"/>
      <c r="H156" s="288"/>
      <c r="I156" s="288"/>
      <c r="J156" s="288"/>
      <c r="K156" s="288"/>
      <c r="L156" s="288"/>
      <c r="M156" s="288"/>
      <c r="N156" s="288"/>
      <c r="O156" s="288"/>
      <c r="P156" s="288"/>
      <c r="Q156" s="288"/>
      <c r="R156" s="288"/>
      <c r="S156" s="288"/>
      <c r="T156" s="288"/>
      <c r="U156" s="288"/>
      <c r="V156" s="288"/>
      <c r="W156" s="288"/>
      <c r="X156" s="288"/>
      <c r="Y156" s="288"/>
      <c r="Z156" s="288"/>
    </row>
    <row r="157" spans="1:26" ht="12.75" customHeight="1">
      <c r="A157" s="288"/>
      <c r="B157" s="288"/>
      <c r="C157" s="288"/>
      <c r="D157" s="288"/>
      <c r="E157" s="288"/>
      <c r="F157" s="288"/>
      <c r="G157" s="288"/>
      <c r="H157" s="288"/>
      <c r="I157" s="288"/>
      <c r="J157" s="288"/>
      <c r="K157" s="288"/>
      <c r="L157" s="288"/>
      <c r="M157" s="288"/>
      <c r="N157" s="288"/>
      <c r="O157" s="288"/>
      <c r="P157" s="288"/>
      <c r="Q157" s="288"/>
      <c r="R157" s="288"/>
      <c r="S157" s="288"/>
      <c r="T157" s="288"/>
      <c r="U157" s="288"/>
      <c r="V157" s="288"/>
      <c r="W157" s="288"/>
      <c r="X157" s="288"/>
      <c r="Y157" s="288"/>
      <c r="Z157" s="288"/>
    </row>
    <row r="158" spans="1:26" ht="12.75" customHeight="1">
      <c r="A158" s="288"/>
      <c r="B158" s="288"/>
      <c r="C158" s="288"/>
      <c r="D158" s="288"/>
      <c r="E158" s="288"/>
      <c r="F158" s="288"/>
      <c r="G158" s="288"/>
      <c r="H158" s="288"/>
      <c r="I158" s="288"/>
      <c r="J158" s="288"/>
      <c r="K158" s="288"/>
      <c r="L158" s="288"/>
      <c r="M158" s="288"/>
      <c r="N158" s="288"/>
      <c r="O158" s="288"/>
      <c r="P158" s="288"/>
      <c r="Q158" s="288"/>
      <c r="R158" s="288"/>
      <c r="S158" s="288"/>
      <c r="T158" s="288"/>
      <c r="U158" s="288"/>
      <c r="V158" s="288"/>
      <c r="W158" s="288"/>
      <c r="X158" s="288"/>
      <c r="Y158" s="288"/>
      <c r="Z158" s="288"/>
    </row>
    <row r="159" spans="1:26" ht="12.75" customHeight="1">
      <c r="A159" s="288"/>
      <c r="B159" s="288"/>
      <c r="C159" s="288"/>
      <c r="D159" s="288"/>
      <c r="E159" s="288"/>
      <c r="F159" s="288"/>
      <c r="G159" s="288"/>
      <c r="H159" s="288"/>
      <c r="I159" s="288"/>
      <c r="J159" s="288"/>
      <c r="K159" s="288"/>
      <c r="L159" s="288"/>
      <c r="M159" s="288"/>
      <c r="N159" s="288"/>
      <c r="O159" s="288"/>
      <c r="P159" s="288"/>
      <c r="Q159" s="288"/>
      <c r="R159" s="288"/>
      <c r="S159" s="288"/>
      <c r="T159" s="288"/>
      <c r="U159" s="288"/>
      <c r="V159" s="288"/>
      <c r="W159" s="288"/>
      <c r="X159" s="288"/>
      <c r="Y159" s="288"/>
      <c r="Z159" s="288"/>
    </row>
    <row r="160" spans="1:26" ht="12.75" customHeight="1">
      <c r="A160" s="288"/>
      <c r="B160" s="288"/>
      <c r="C160" s="288"/>
      <c r="D160" s="288"/>
      <c r="E160" s="288"/>
      <c r="F160" s="288"/>
      <c r="G160" s="288"/>
      <c r="H160" s="288"/>
      <c r="I160" s="288"/>
      <c r="J160" s="288"/>
      <c r="K160" s="288"/>
      <c r="L160" s="288"/>
      <c r="M160" s="288"/>
      <c r="N160" s="288"/>
      <c r="O160" s="288"/>
      <c r="P160" s="288"/>
      <c r="Q160" s="288"/>
      <c r="R160" s="288"/>
      <c r="S160" s="288"/>
      <c r="T160" s="288"/>
      <c r="U160" s="288"/>
      <c r="V160" s="288"/>
      <c r="W160" s="288"/>
      <c r="X160" s="288"/>
      <c r="Y160" s="288"/>
      <c r="Z160" s="288"/>
    </row>
    <row r="161" spans="1:26" ht="12.75" customHeight="1">
      <c r="A161" s="288"/>
      <c r="B161" s="288"/>
      <c r="C161" s="288"/>
      <c r="D161" s="288"/>
      <c r="E161" s="288"/>
      <c r="F161" s="288"/>
      <c r="G161" s="288"/>
      <c r="H161" s="288"/>
      <c r="I161" s="288"/>
      <c r="J161" s="288"/>
      <c r="K161" s="288"/>
      <c r="L161" s="288"/>
      <c r="M161" s="288"/>
      <c r="N161" s="288"/>
      <c r="O161" s="288"/>
      <c r="P161" s="288"/>
      <c r="Q161" s="288"/>
      <c r="R161" s="288"/>
      <c r="S161" s="288"/>
      <c r="T161" s="288"/>
      <c r="U161" s="288"/>
      <c r="V161" s="288"/>
      <c r="W161" s="288"/>
      <c r="X161" s="288"/>
      <c r="Y161" s="288"/>
      <c r="Z161" s="288"/>
    </row>
    <row r="162" spans="1:26" ht="12.75" customHeight="1">
      <c r="A162" s="288"/>
      <c r="B162" s="288"/>
      <c r="C162" s="288"/>
      <c r="D162" s="288"/>
      <c r="E162" s="288"/>
      <c r="F162" s="288"/>
      <c r="G162" s="288"/>
      <c r="H162" s="288"/>
      <c r="I162" s="288"/>
      <c r="J162" s="288"/>
      <c r="K162" s="288"/>
      <c r="L162" s="288"/>
      <c r="M162" s="288"/>
      <c r="N162" s="288"/>
      <c r="O162" s="288"/>
      <c r="P162" s="288"/>
      <c r="Q162" s="288"/>
      <c r="R162" s="288"/>
      <c r="S162" s="288"/>
      <c r="T162" s="288"/>
      <c r="U162" s="288"/>
      <c r="V162" s="288"/>
      <c r="W162" s="288"/>
      <c r="X162" s="288"/>
      <c r="Y162" s="288"/>
      <c r="Z162" s="288"/>
    </row>
    <row r="163" spans="1:26" ht="12.75" customHeight="1">
      <c r="A163" s="288"/>
      <c r="B163" s="288"/>
      <c r="C163" s="288"/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  <c r="P163" s="288"/>
      <c r="Q163" s="288"/>
      <c r="R163" s="288"/>
      <c r="S163" s="288"/>
      <c r="T163" s="288"/>
      <c r="U163" s="288"/>
      <c r="V163" s="288"/>
      <c r="W163" s="288"/>
      <c r="X163" s="288"/>
      <c r="Y163" s="288"/>
      <c r="Z163" s="288"/>
    </row>
    <row r="164" spans="1:26" ht="12.75" customHeight="1">
      <c r="A164" s="288"/>
      <c r="B164" s="288"/>
      <c r="C164" s="288"/>
      <c r="D164" s="288"/>
      <c r="E164" s="288"/>
      <c r="F164" s="288"/>
      <c r="G164" s="288"/>
      <c r="H164" s="288"/>
      <c r="I164" s="288"/>
      <c r="J164" s="288"/>
      <c r="K164" s="288"/>
      <c r="L164" s="288"/>
      <c r="M164" s="288"/>
      <c r="N164" s="288"/>
      <c r="O164" s="288"/>
      <c r="P164" s="288"/>
      <c r="Q164" s="288"/>
      <c r="R164" s="288"/>
      <c r="S164" s="288"/>
      <c r="T164" s="288"/>
      <c r="U164" s="288"/>
      <c r="V164" s="288"/>
      <c r="W164" s="288"/>
      <c r="X164" s="288"/>
      <c r="Y164" s="288"/>
      <c r="Z164" s="288"/>
    </row>
    <row r="165" spans="1:26" ht="12.75" customHeight="1">
      <c r="A165" s="288"/>
      <c r="B165" s="288"/>
      <c r="C165" s="288"/>
      <c r="D165" s="288"/>
      <c r="E165" s="288"/>
      <c r="F165" s="288"/>
      <c r="G165" s="288"/>
      <c r="H165" s="288"/>
      <c r="I165" s="288"/>
      <c r="J165" s="288"/>
      <c r="K165" s="288"/>
      <c r="L165" s="288"/>
      <c r="M165" s="288"/>
      <c r="N165" s="288"/>
      <c r="O165" s="288"/>
      <c r="P165" s="288"/>
      <c r="Q165" s="288"/>
      <c r="R165" s="288"/>
      <c r="S165" s="288"/>
      <c r="T165" s="288"/>
      <c r="U165" s="288"/>
      <c r="V165" s="288"/>
      <c r="W165" s="288"/>
      <c r="X165" s="288"/>
      <c r="Y165" s="288"/>
      <c r="Z165" s="288"/>
    </row>
    <row r="166" spans="1:26" ht="12.75" customHeight="1">
      <c r="A166" s="288"/>
      <c r="B166" s="288"/>
      <c r="C166" s="288"/>
      <c r="D166" s="288"/>
      <c r="E166" s="288"/>
      <c r="F166" s="288"/>
      <c r="G166" s="288"/>
      <c r="H166" s="288"/>
      <c r="I166" s="288"/>
      <c r="J166" s="288"/>
      <c r="K166" s="288"/>
      <c r="L166" s="288"/>
      <c r="M166" s="288"/>
      <c r="N166" s="288"/>
      <c r="O166" s="288"/>
      <c r="P166" s="288"/>
      <c r="Q166" s="288"/>
      <c r="R166" s="288"/>
      <c r="S166" s="288"/>
      <c r="T166" s="288"/>
      <c r="U166" s="288"/>
      <c r="V166" s="288"/>
      <c r="W166" s="288"/>
      <c r="X166" s="288"/>
      <c r="Y166" s="288"/>
      <c r="Z166" s="288"/>
    </row>
    <row r="167" spans="1:26" ht="12.75" customHeight="1">
      <c r="A167" s="288"/>
      <c r="B167" s="288"/>
      <c r="C167" s="288"/>
      <c r="D167" s="288"/>
      <c r="E167" s="288"/>
      <c r="F167" s="288"/>
      <c r="G167" s="288"/>
      <c r="H167" s="288"/>
      <c r="I167" s="288"/>
      <c r="J167" s="288"/>
      <c r="K167" s="288"/>
      <c r="L167" s="288"/>
      <c r="M167" s="288"/>
      <c r="N167" s="288"/>
      <c r="O167" s="288"/>
      <c r="P167" s="288"/>
      <c r="Q167" s="288"/>
      <c r="R167" s="288"/>
      <c r="S167" s="288"/>
      <c r="T167" s="288"/>
      <c r="U167" s="288"/>
      <c r="V167" s="288"/>
      <c r="W167" s="288"/>
      <c r="X167" s="288"/>
      <c r="Y167" s="288"/>
      <c r="Z167" s="288"/>
    </row>
    <row r="168" spans="1:26" ht="12.75" customHeight="1">
      <c r="A168" s="288"/>
      <c r="B168" s="288"/>
      <c r="C168" s="288"/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88"/>
      <c r="Q168" s="288"/>
      <c r="R168" s="288"/>
      <c r="S168" s="288"/>
      <c r="T168" s="288"/>
      <c r="U168" s="288"/>
      <c r="V168" s="288"/>
      <c r="W168" s="288"/>
      <c r="X168" s="288"/>
      <c r="Y168" s="288"/>
      <c r="Z168" s="288"/>
    </row>
    <row r="169" spans="1:26" ht="12.75" customHeight="1">
      <c r="A169" s="288"/>
      <c r="B169" s="288"/>
      <c r="C169" s="288"/>
      <c r="D169" s="288"/>
      <c r="E169" s="288"/>
      <c r="F169" s="288"/>
      <c r="G169" s="288"/>
      <c r="H169" s="288"/>
      <c r="I169" s="288"/>
      <c r="J169" s="288"/>
      <c r="K169" s="288"/>
      <c r="L169" s="288"/>
      <c r="M169" s="288"/>
      <c r="N169" s="288"/>
      <c r="O169" s="288"/>
      <c r="P169" s="288"/>
      <c r="Q169" s="288"/>
      <c r="R169" s="288"/>
      <c r="S169" s="288"/>
      <c r="T169" s="288"/>
      <c r="U169" s="288"/>
      <c r="V169" s="288"/>
      <c r="W169" s="288"/>
      <c r="X169" s="288"/>
      <c r="Y169" s="288"/>
      <c r="Z169" s="288"/>
    </row>
    <row r="170" spans="1:26" ht="12.75" customHeight="1">
      <c r="A170" s="288"/>
      <c r="B170" s="288"/>
      <c r="C170" s="288"/>
      <c r="D170" s="288"/>
      <c r="E170" s="288"/>
      <c r="F170" s="288"/>
      <c r="G170" s="288"/>
      <c r="H170" s="288"/>
      <c r="I170" s="288"/>
      <c r="J170" s="288"/>
      <c r="K170" s="288"/>
      <c r="L170" s="288"/>
      <c r="M170" s="288"/>
      <c r="N170" s="288"/>
      <c r="O170" s="288"/>
      <c r="P170" s="288"/>
      <c r="Q170" s="288"/>
      <c r="R170" s="288"/>
      <c r="S170" s="288"/>
      <c r="T170" s="288"/>
      <c r="U170" s="288"/>
      <c r="V170" s="288"/>
      <c r="W170" s="288"/>
      <c r="X170" s="288"/>
      <c r="Y170" s="288"/>
      <c r="Z170" s="288"/>
    </row>
    <row r="171" spans="1:26" ht="12.75" customHeight="1">
      <c r="A171" s="288"/>
      <c r="B171" s="288"/>
      <c r="C171" s="288"/>
      <c r="D171" s="288"/>
      <c r="E171" s="288"/>
      <c r="F171" s="288"/>
      <c r="G171" s="288"/>
      <c r="H171" s="288"/>
      <c r="I171" s="288"/>
      <c r="J171" s="288"/>
      <c r="K171" s="288"/>
      <c r="L171" s="288"/>
      <c r="M171" s="288"/>
      <c r="N171" s="288"/>
      <c r="O171" s="288"/>
      <c r="P171" s="288"/>
      <c r="Q171" s="288"/>
      <c r="R171" s="288"/>
      <c r="S171" s="288"/>
      <c r="T171" s="288"/>
      <c r="U171" s="288"/>
      <c r="V171" s="288"/>
      <c r="W171" s="288"/>
      <c r="X171" s="288"/>
      <c r="Y171" s="288"/>
      <c r="Z171" s="288"/>
    </row>
    <row r="172" spans="1:26" ht="12.75" customHeight="1">
      <c r="A172" s="288"/>
      <c r="B172" s="288"/>
      <c r="C172" s="288"/>
      <c r="D172" s="288"/>
      <c r="E172" s="288"/>
      <c r="F172" s="288"/>
      <c r="G172" s="288"/>
      <c r="H172" s="288"/>
      <c r="I172" s="288"/>
      <c r="J172" s="288"/>
      <c r="K172" s="288"/>
      <c r="L172" s="288"/>
      <c r="M172" s="288"/>
      <c r="N172" s="288"/>
      <c r="O172" s="288"/>
      <c r="P172" s="288"/>
      <c r="Q172" s="288"/>
      <c r="R172" s="288"/>
      <c r="S172" s="288"/>
      <c r="T172" s="288"/>
      <c r="U172" s="288"/>
      <c r="V172" s="288"/>
      <c r="W172" s="288"/>
      <c r="X172" s="288"/>
      <c r="Y172" s="288"/>
      <c r="Z172" s="288"/>
    </row>
    <row r="173" spans="1:26" ht="12.75" customHeight="1">
      <c r="A173" s="288"/>
      <c r="B173" s="288"/>
      <c r="C173" s="288"/>
      <c r="D173" s="288"/>
      <c r="E173" s="288"/>
      <c r="F173" s="288"/>
      <c r="G173" s="288"/>
      <c r="H173" s="288"/>
      <c r="I173" s="288"/>
      <c r="J173" s="288"/>
      <c r="K173" s="288"/>
      <c r="L173" s="288"/>
      <c r="M173" s="288"/>
      <c r="N173" s="288"/>
      <c r="O173" s="288"/>
      <c r="P173" s="288"/>
      <c r="Q173" s="288"/>
      <c r="R173" s="288"/>
      <c r="S173" s="288"/>
      <c r="T173" s="288"/>
      <c r="U173" s="288"/>
      <c r="V173" s="288"/>
      <c r="W173" s="288"/>
      <c r="X173" s="288"/>
      <c r="Y173" s="288"/>
      <c r="Z173" s="288"/>
    </row>
    <row r="174" spans="1:26" ht="12.75" customHeight="1">
      <c r="A174" s="288"/>
      <c r="B174" s="288"/>
      <c r="C174" s="288"/>
      <c r="D174" s="288"/>
      <c r="E174" s="288"/>
      <c r="F174" s="288"/>
      <c r="G174" s="288"/>
      <c r="H174" s="288"/>
      <c r="I174" s="288"/>
      <c r="J174" s="288"/>
      <c r="K174" s="288"/>
      <c r="L174" s="288"/>
      <c r="M174" s="288"/>
      <c r="N174" s="28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</row>
    <row r="175" spans="1:26" ht="12.75" customHeight="1">
      <c r="A175" s="288"/>
      <c r="B175" s="288"/>
      <c r="C175" s="288"/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</row>
    <row r="176" spans="1:26" ht="12.75" customHeight="1">
      <c r="A176" s="288"/>
      <c r="B176" s="288"/>
      <c r="C176" s="288"/>
      <c r="D176" s="288"/>
      <c r="E176" s="288"/>
      <c r="F176" s="288"/>
      <c r="G176" s="288"/>
      <c r="H176" s="288"/>
      <c r="I176" s="288"/>
      <c r="J176" s="288"/>
      <c r="K176" s="288"/>
      <c r="L176" s="288"/>
      <c r="M176" s="288"/>
      <c r="N176" s="288"/>
      <c r="O176" s="288"/>
      <c r="P176" s="288"/>
      <c r="Q176" s="288"/>
      <c r="R176" s="288"/>
      <c r="S176" s="288"/>
      <c r="T176" s="288"/>
      <c r="U176" s="288"/>
      <c r="V176" s="288"/>
      <c r="W176" s="288"/>
      <c r="X176" s="288"/>
      <c r="Y176" s="288"/>
      <c r="Z176" s="288"/>
    </row>
    <row r="177" spans="1:26" ht="12.75" customHeight="1">
      <c r="A177" s="288"/>
      <c r="B177" s="288"/>
      <c r="C177" s="288"/>
      <c r="D177" s="288"/>
      <c r="E177" s="288"/>
      <c r="F177" s="288"/>
      <c r="G177" s="288"/>
      <c r="H177" s="288"/>
      <c r="I177" s="288"/>
      <c r="J177" s="288"/>
      <c r="K177" s="288"/>
      <c r="L177" s="288"/>
      <c r="M177" s="288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</row>
    <row r="178" spans="1:26" ht="12.75" customHeight="1">
      <c r="A178" s="288"/>
      <c r="B178" s="288"/>
      <c r="C178" s="288"/>
      <c r="D178" s="288"/>
      <c r="E178" s="288"/>
      <c r="F178" s="288"/>
      <c r="G178" s="288"/>
      <c r="H178" s="288"/>
      <c r="I178" s="288"/>
      <c r="J178" s="288"/>
      <c r="K178" s="288"/>
      <c r="L178" s="288"/>
      <c r="M178" s="288"/>
      <c r="N178" s="288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</row>
    <row r="179" spans="1:26" ht="12.75" customHeight="1">
      <c r="A179" s="288"/>
      <c r="B179" s="288"/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</row>
    <row r="180" spans="1:26" ht="12.75" customHeight="1">
      <c r="A180" s="288"/>
      <c r="B180" s="288"/>
      <c r="C180" s="288"/>
      <c r="D180" s="288"/>
      <c r="E180" s="288"/>
      <c r="F180" s="288"/>
      <c r="G180" s="288"/>
      <c r="H180" s="288"/>
      <c r="I180" s="288"/>
      <c r="J180" s="288"/>
      <c r="K180" s="288"/>
      <c r="L180" s="288"/>
      <c r="M180" s="288"/>
      <c r="N180" s="288"/>
      <c r="O180" s="288"/>
      <c r="P180" s="288"/>
      <c r="Q180" s="288"/>
      <c r="R180" s="288"/>
      <c r="S180" s="288"/>
      <c r="T180" s="288"/>
      <c r="U180" s="288"/>
      <c r="V180" s="288"/>
      <c r="W180" s="288"/>
      <c r="X180" s="288"/>
      <c r="Y180" s="288"/>
      <c r="Z180" s="288"/>
    </row>
    <row r="181" spans="1:26" ht="12.75" customHeight="1">
      <c r="A181" s="288"/>
      <c r="B181" s="288"/>
      <c r="C181" s="288"/>
      <c r="D181" s="288"/>
      <c r="E181" s="288"/>
      <c r="F181" s="288"/>
      <c r="G181" s="288"/>
      <c r="H181" s="288"/>
      <c r="I181" s="288"/>
      <c r="J181" s="288"/>
      <c r="K181" s="288"/>
      <c r="L181" s="288"/>
      <c r="M181" s="288"/>
      <c r="N181" s="288"/>
      <c r="O181" s="288"/>
      <c r="P181" s="288"/>
      <c r="Q181" s="288"/>
      <c r="R181" s="288"/>
      <c r="S181" s="288"/>
      <c r="T181" s="288"/>
      <c r="U181" s="288"/>
      <c r="V181" s="288"/>
      <c r="W181" s="288"/>
      <c r="X181" s="288"/>
      <c r="Y181" s="288"/>
      <c r="Z181" s="288"/>
    </row>
    <row r="182" spans="1:26" ht="12.75" customHeight="1">
      <c r="A182" s="288"/>
      <c r="B182" s="288"/>
      <c r="C182" s="288"/>
      <c r="D182" s="288"/>
      <c r="E182" s="288"/>
      <c r="F182" s="288"/>
      <c r="G182" s="288"/>
      <c r="H182" s="288"/>
      <c r="I182" s="288"/>
      <c r="J182" s="288"/>
      <c r="K182" s="288"/>
      <c r="L182" s="288"/>
      <c r="M182" s="288"/>
      <c r="N182" s="288"/>
      <c r="O182" s="288"/>
      <c r="P182" s="288"/>
      <c r="Q182" s="288"/>
      <c r="R182" s="288"/>
      <c r="S182" s="288"/>
      <c r="T182" s="288"/>
      <c r="U182" s="288"/>
      <c r="V182" s="288"/>
      <c r="W182" s="288"/>
      <c r="X182" s="288"/>
      <c r="Y182" s="288"/>
      <c r="Z182" s="288"/>
    </row>
    <row r="183" spans="1:26" ht="12.75" customHeight="1">
      <c r="A183" s="288"/>
      <c r="B183" s="288"/>
      <c r="C183" s="288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88"/>
      <c r="Q183" s="288"/>
      <c r="R183" s="288"/>
      <c r="S183" s="288"/>
      <c r="T183" s="288"/>
      <c r="U183" s="288"/>
      <c r="V183" s="288"/>
      <c r="W183" s="288"/>
      <c r="X183" s="288"/>
      <c r="Y183" s="288"/>
      <c r="Z183" s="288"/>
    </row>
    <row r="184" spans="1:26" ht="12.75" customHeight="1">
      <c r="A184" s="288"/>
      <c r="B184" s="288"/>
      <c r="C184" s="288"/>
      <c r="D184" s="288"/>
      <c r="E184" s="288"/>
      <c r="F184" s="288"/>
      <c r="G184" s="288"/>
      <c r="H184" s="288"/>
      <c r="I184" s="288"/>
      <c r="J184" s="288"/>
      <c r="K184" s="288"/>
      <c r="L184" s="288"/>
      <c r="M184" s="288"/>
      <c r="N184" s="288"/>
      <c r="O184" s="288"/>
      <c r="P184" s="288"/>
      <c r="Q184" s="288"/>
      <c r="R184" s="288"/>
      <c r="S184" s="288"/>
      <c r="T184" s="288"/>
      <c r="U184" s="288"/>
      <c r="V184" s="288"/>
      <c r="W184" s="288"/>
      <c r="X184" s="288"/>
      <c r="Y184" s="288"/>
      <c r="Z184" s="288"/>
    </row>
    <row r="185" spans="1:26" ht="12.75" customHeight="1">
      <c r="A185" s="288"/>
      <c r="B185" s="288"/>
      <c r="C185" s="288"/>
      <c r="D185" s="288"/>
      <c r="E185" s="288"/>
      <c r="F185" s="288"/>
      <c r="G185" s="288"/>
      <c r="H185" s="288"/>
      <c r="I185" s="288"/>
      <c r="J185" s="288"/>
      <c r="K185" s="288"/>
      <c r="L185" s="288"/>
      <c r="M185" s="288"/>
      <c r="N185" s="288"/>
      <c r="O185" s="288"/>
      <c r="P185" s="288"/>
      <c r="Q185" s="288"/>
      <c r="R185" s="288"/>
      <c r="S185" s="288"/>
      <c r="T185" s="288"/>
      <c r="U185" s="288"/>
      <c r="V185" s="288"/>
      <c r="W185" s="288"/>
      <c r="X185" s="288"/>
      <c r="Y185" s="288"/>
      <c r="Z185" s="288"/>
    </row>
    <row r="186" spans="1:26" ht="12.75" customHeight="1">
      <c r="A186" s="288"/>
      <c r="B186" s="288"/>
      <c r="C186" s="288"/>
      <c r="D186" s="288"/>
      <c r="E186" s="288"/>
      <c r="F186" s="288"/>
      <c r="G186" s="288"/>
      <c r="H186" s="288"/>
      <c r="I186" s="288"/>
      <c r="J186" s="288"/>
      <c r="K186" s="288"/>
      <c r="L186" s="288"/>
      <c r="M186" s="288"/>
      <c r="N186" s="288"/>
      <c r="O186" s="288"/>
      <c r="P186" s="288"/>
      <c r="Q186" s="288"/>
      <c r="R186" s="288"/>
      <c r="S186" s="288"/>
      <c r="T186" s="288"/>
      <c r="U186" s="288"/>
      <c r="V186" s="288"/>
      <c r="W186" s="288"/>
      <c r="X186" s="288"/>
      <c r="Y186" s="288"/>
      <c r="Z186" s="288"/>
    </row>
    <row r="187" spans="1:26" ht="12.75" customHeight="1">
      <c r="A187" s="288"/>
      <c r="B187" s="288"/>
      <c r="C187" s="288"/>
      <c r="D187" s="288"/>
      <c r="E187" s="288"/>
      <c r="F187" s="288"/>
      <c r="G187" s="288"/>
      <c r="H187" s="288"/>
      <c r="I187" s="288"/>
      <c r="J187" s="288"/>
      <c r="K187" s="288"/>
      <c r="L187" s="288"/>
      <c r="M187" s="288"/>
      <c r="N187" s="288"/>
      <c r="O187" s="288"/>
      <c r="P187" s="288"/>
      <c r="Q187" s="288"/>
      <c r="R187" s="288"/>
      <c r="S187" s="288"/>
      <c r="T187" s="288"/>
      <c r="U187" s="288"/>
      <c r="V187" s="288"/>
      <c r="W187" s="288"/>
      <c r="X187" s="288"/>
      <c r="Y187" s="288"/>
      <c r="Z187" s="288"/>
    </row>
    <row r="188" spans="1:26" ht="12.75" customHeight="1">
      <c r="A188" s="288"/>
      <c r="B188" s="288"/>
      <c r="C188" s="288"/>
      <c r="D188" s="288"/>
      <c r="E188" s="288"/>
      <c r="F188" s="288"/>
      <c r="G188" s="288"/>
      <c r="H188" s="288"/>
      <c r="I188" s="288"/>
      <c r="J188" s="288"/>
      <c r="K188" s="288"/>
      <c r="L188" s="288"/>
      <c r="M188" s="288"/>
      <c r="N188" s="288"/>
      <c r="O188" s="288"/>
      <c r="P188" s="288"/>
      <c r="Q188" s="288"/>
      <c r="R188" s="288"/>
      <c r="S188" s="288"/>
      <c r="T188" s="288"/>
      <c r="U188" s="288"/>
      <c r="V188" s="288"/>
      <c r="W188" s="288"/>
      <c r="X188" s="288"/>
      <c r="Y188" s="288"/>
      <c r="Z188" s="288"/>
    </row>
    <row r="189" spans="1:26" ht="12.75" customHeight="1">
      <c r="A189" s="288"/>
      <c r="B189" s="288"/>
      <c r="C189" s="288"/>
      <c r="D189" s="288"/>
      <c r="E189" s="288"/>
      <c r="F189" s="288"/>
      <c r="G189" s="288"/>
      <c r="H189" s="288"/>
      <c r="I189" s="288"/>
      <c r="J189" s="288"/>
      <c r="K189" s="288"/>
      <c r="L189" s="288"/>
      <c r="M189" s="288"/>
      <c r="N189" s="288"/>
      <c r="O189" s="288"/>
      <c r="P189" s="288"/>
      <c r="Q189" s="288"/>
      <c r="R189" s="288"/>
      <c r="S189" s="288"/>
      <c r="T189" s="288"/>
      <c r="U189" s="288"/>
      <c r="V189" s="288"/>
      <c r="W189" s="288"/>
      <c r="X189" s="288"/>
      <c r="Y189" s="288"/>
      <c r="Z189" s="288"/>
    </row>
    <row r="190" spans="1:26" ht="12.75" customHeight="1">
      <c r="A190" s="288"/>
      <c r="B190" s="288"/>
      <c r="C190" s="288"/>
      <c r="D190" s="288"/>
      <c r="E190" s="288"/>
      <c r="F190" s="288"/>
      <c r="G190" s="288"/>
      <c r="H190" s="288"/>
      <c r="I190" s="288"/>
      <c r="J190" s="288"/>
      <c r="K190" s="288"/>
      <c r="L190" s="288"/>
      <c r="M190" s="288"/>
      <c r="N190" s="288"/>
      <c r="O190" s="288"/>
      <c r="P190" s="288"/>
      <c r="Q190" s="288"/>
      <c r="R190" s="288"/>
      <c r="S190" s="288"/>
      <c r="T190" s="288"/>
      <c r="U190" s="288"/>
      <c r="V190" s="288"/>
      <c r="W190" s="288"/>
      <c r="X190" s="288"/>
      <c r="Y190" s="288"/>
      <c r="Z190" s="288"/>
    </row>
    <row r="191" spans="1:26" ht="12.75" customHeight="1">
      <c r="A191" s="288"/>
      <c r="B191" s="288"/>
      <c r="C191" s="288"/>
      <c r="D191" s="288"/>
      <c r="E191" s="288"/>
      <c r="F191" s="288"/>
      <c r="G191" s="288"/>
      <c r="H191" s="288"/>
      <c r="I191" s="288"/>
      <c r="J191" s="288"/>
      <c r="K191" s="288"/>
      <c r="L191" s="288"/>
      <c r="M191" s="288"/>
      <c r="N191" s="288"/>
      <c r="O191" s="288"/>
      <c r="P191" s="288"/>
      <c r="Q191" s="288"/>
      <c r="R191" s="288"/>
      <c r="S191" s="288"/>
      <c r="T191" s="288"/>
      <c r="U191" s="288"/>
      <c r="V191" s="288"/>
      <c r="W191" s="288"/>
      <c r="X191" s="288"/>
      <c r="Y191" s="288"/>
      <c r="Z191" s="288"/>
    </row>
    <row r="192" spans="1:26" ht="12.75" customHeight="1">
      <c r="A192" s="288"/>
      <c r="B192" s="288"/>
      <c r="C192" s="288"/>
      <c r="D192" s="288"/>
      <c r="E192" s="288"/>
      <c r="F192" s="288"/>
      <c r="G192" s="288"/>
      <c r="H192" s="288"/>
      <c r="I192" s="288"/>
      <c r="J192" s="288"/>
      <c r="K192" s="288"/>
      <c r="L192" s="288"/>
      <c r="M192" s="288"/>
      <c r="N192" s="288"/>
      <c r="O192" s="288"/>
      <c r="P192" s="288"/>
      <c r="Q192" s="288"/>
      <c r="R192" s="288"/>
      <c r="S192" s="288"/>
      <c r="T192" s="288"/>
      <c r="U192" s="288"/>
      <c r="V192" s="288"/>
      <c r="W192" s="288"/>
      <c r="X192" s="288"/>
      <c r="Y192" s="288"/>
      <c r="Z192" s="288"/>
    </row>
    <row r="193" spans="1:26" ht="12.75" customHeight="1">
      <c r="A193" s="288"/>
      <c r="B193" s="288"/>
      <c r="C193" s="288"/>
      <c r="D193" s="288"/>
      <c r="E193" s="288"/>
      <c r="F193" s="288"/>
      <c r="G193" s="288"/>
      <c r="H193" s="288"/>
      <c r="I193" s="288"/>
      <c r="J193" s="288"/>
      <c r="K193" s="288"/>
      <c r="L193" s="288"/>
      <c r="M193" s="288"/>
      <c r="N193" s="288"/>
      <c r="O193" s="288"/>
      <c r="P193" s="288"/>
      <c r="Q193" s="288"/>
      <c r="R193" s="288"/>
      <c r="S193" s="288"/>
      <c r="T193" s="288"/>
      <c r="U193" s="288"/>
      <c r="V193" s="288"/>
      <c r="W193" s="288"/>
      <c r="X193" s="288"/>
      <c r="Y193" s="288"/>
      <c r="Z193" s="288"/>
    </row>
    <row r="194" spans="1:26" ht="12.75" customHeight="1">
      <c r="A194" s="288"/>
      <c r="B194" s="288"/>
      <c r="C194" s="288"/>
      <c r="D194" s="288"/>
      <c r="E194" s="288"/>
      <c r="F194" s="288"/>
      <c r="G194" s="288"/>
      <c r="H194" s="288"/>
      <c r="I194" s="288"/>
      <c r="J194" s="288"/>
      <c r="K194" s="288"/>
      <c r="L194" s="288"/>
      <c r="M194" s="288"/>
      <c r="N194" s="288"/>
      <c r="O194" s="288"/>
      <c r="P194" s="288"/>
      <c r="Q194" s="288"/>
      <c r="R194" s="288"/>
      <c r="S194" s="288"/>
      <c r="T194" s="288"/>
      <c r="U194" s="288"/>
      <c r="V194" s="288"/>
      <c r="W194" s="288"/>
      <c r="X194" s="288"/>
      <c r="Y194" s="288"/>
      <c r="Z194" s="288"/>
    </row>
    <row r="195" spans="1:26" ht="12.75" customHeight="1">
      <c r="A195" s="288"/>
      <c r="B195" s="288"/>
      <c r="C195" s="288"/>
      <c r="D195" s="288"/>
      <c r="E195" s="288"/>
      <c r="F195" s="288"/>
      <c r="G195" s="288"/>
      <c r="H195" s="288"/>
      <c r="I195" s="288"/>
      <c r="J195" s="288"/>
      <c r="K195" s="288"/>
      <c r="L195" s="288"/>
      <c r="M195" s="288"/>
      <c r="N195" s="288"/>
      <c r="O195" s="288"/>
      <c r="P195" s="288"/>
      <c r="Q195" s="288"/>
      <c r="R195" s="288"/>
      <c r="S195" s="288"/>
      <c r="T195" s="288"/>
      <c r="U195" s="288"/>
      <c r="V195" s="288"/>
      <c r="W195" s="288"/>
      <c r="X195" s="288"/>
      <c r="Y195" s="288"/>
      <c r="Z195" s="288"/>
    </row>
    <row r="196" spans="1:26" ht="12.75" customHeight="1">
      <c r="A196" s="288"/>
      <c r="B196" s="288"/>
      <c r="C196" s="288"/>
      <c r="D196" s="288"/>
      <c r="E196" s="288"/>
      <c r="F196" s="288"/>
      <c r="G196" s="288"/>
      <c r="H196" s="288"/>
      <c r="I196" s="288"/>
      <c r="J196" s="288"/>
      <c r="K196" s="288"/>
      <c r="L196" s="288"/>
      <c r="M196" s="288"/>
      <c r="N196" s="288"/>
      <c r="O196" s="288"/>
      <c r="P196" s="288"/>
      <c r="Q196" s="288"/>
      <c r="R196" s="288"/>
      <c r="S196" s="288"/>
      <c r="T196" s="288"/>
      <c r="U196" s="288"/>
      <c r="V196" s="288"/>
      <c r="W196" s="288"/>
      <c r="X196" s="288"/>
      <c r="Y196" s="288"/>
      <c r="Z196" s="288"/>
    </row>
    <row r="197" spans="1:26" ht="12.75" customHeight="1">
      <c r="A197" s="288"/>
      <c r="B197" s="288"/>
      <c r="C197" s="288"/>
      <c r="D197" s="288"/>
      <c r="E197" s="288"/>
      <c r="F197" s="288"/>
      <c r="G197" s="288"/>
      <c r="H197" s="288"/>
      <c r="I197" s="288"/>
      <c r="J197" s="288"/>
      <c r="K197" s="288"/>
      <c r="L197" s="288"/>
      <c r="M197" s="288"/>
      <c r="N197" s="288"/>
      <c r="O197" s="288"/>
      <c r="P197" s="288"/>
      <c r="Q197" s="288"/>
      <c r="R197" s="288"/>
      <c r="S197" s="288"/>
      <c r="T197" s="288"/>
      <c r="U197" s="288"/>
      <c r="V197" s="288"/>
      <c r="W197" s="288"/>
      <c r="X197" s="288"/>
      <c r="Y197" s="288"/>
      <c r="Z197" s="288"/>
    </row>
    <row r="198" spans="1:26" ht="12.75" customHeight="1">
      <c r="A198" s="288"/>
      <c r="B198" s="288"/>
      <c r="C198" s="288"/>
      <c r="D198" s="288"/>
      <c r="E198" s="288"/>
      <c r="F198" s="288"/>
      <c r="G198" s="288"/>
      <c r="H198" s="288"/>
      <c r="I198" s="288"/>
      <c r="J198" s="288"/>
      <c r="K198" s="288"/>
      <c r="L198" s="288"/>
      <c r="M198" s="288"/>
      <c r="N198" s="288"/>
      <c r="O198" s="288"/>
      <c r="P198" s="288"/>
      <c r="Q198" s="288"/>
      <c r="R198" s="288"/>
      <c r="S198" s="288"/>
      <c r="T198" s="288"/>
      <c r="U198" s="288"/>
      <c r="V198" s="288"/>
      <c r="W198" s="288"/>
      <c r="X198" s="288"/>
      <c r="Y198" s="288"/>
      <c r="Z198" s="288"/>
    </row>
    <row r="199" spans="1:26" ht="12.75" customHeight="1">
      <c r="A199" s="288"/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/>
      <c r="U199" s="288"/>
      <c r="V199" s="288"/>
      <c r="W199" s="288"/>
      <c r="X199" s="288"/>
      <c r="Y199" s="288"/>
      <c r="Z199" s="288"/>
    </row>
    <row r="200" spans="1:26" ht="12.75" customHeight="1">
      <c r="A200" s="288"/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288"/>
      <c r="Q200" s="288"/>
      <c r="R200" s="288"/>
      <c r="S200" s="288"/>
      <c r="T200" s="288"/>
      <c r="U200" s="288"/>
      <c r="V200" s="288"/>
      <c r="W200" s="288"/>
      <c r="X200" s="288"/>
      <c r="Y200" s="288"/>
      <c r="Z200" s="288"/>
    </row>
    <row r="201" spans="1:26" ht="12.75" customHeight="1">
      <c r="A201" s="288"/>
      <c r="B201" s="288"/>
      <c r="C201" s="288"/>
      <c r="D201" s="288"/>
      <c r="E201" s="288"/>
      <c r="F201" s="288"/>
      <c r="G201" s="288"/>
      <c r="H201" s="288"/>
      <c r="I201" s="288"/>
      <c r="J201" s="288"/>
      <c r="K201" s="288"/>
      <c r="L201" s="288"/>
      <c r="M201" s="288"/>
      <c r="N201" s="288"/>
      <c r="O201" s="288"/>
      <c r="P201" s="288"/>
      <c r="Q201" s="288"/>
      <c r="R201" s="288"/>
      <c r="S201" s="288"/>
      <c r="T201" s="288"/>
      <c r="U201" s="288"/>
      <c r="V201" s="288"/>
      <c r="W201" s="288"/>
      <c r="X201" s="288"/>
      <c r="Y201" s="288"/>
      <c r="Z201" s="288"/>
    </row>
    <row r="202" spans="1:26" ht="12.75" customHeight="1">
      <c r="A202" s="288"/>
      <c r="B202" s="288"/>
      <c r="C202" s="288"/>
      <c r="D202" s="288"/>
      <c r="E202" s="288"/>
      <c r="F202" s="288"/>
      <c r="G202" s="288"/>
      <c r="H202" s="288"/>
      <c r="I202" s="288"/>
      <c r="J202" s="288"/>
      <c r="K202" s="288"/>
      <c r="L202" s="288"/>
      <c r="M202" s="288"/>
      <c r="N202" s="288"/>
      <c r="O202" s="288"/>
      <c r="P202" s="288"/>
      <c r="Q202" s="288"/>
      <c r="R202" s="288"/>
      <c r="S202" s="288"/>
      <c r="T202" s="288"/>
      <c r="U202" s="288"/>
      <c r="V202" s="288"/>
      <c r="W202" s="288"/>
      <c r="X202" s="288"/>
      <c r="Y202" s="288"/>
      <c r="Z202" s="288"/>
    </row>
    <row r="203" spans="1:26" ht="12.75" customHeight="1">
      <c r="A203" s="288"/>
      <c r="B203" s="288"/>
      <c r="C203" s="288"/>
      <c r="D203" s="288"/>
      <c r="E203" s="288"/>
      <c r="F203" s="288"/>
      <c r="G203" s="288"/>
      <c r="H203" s="288"/>
      <c r="I203" s="288"/>
      <c r="J203" s="288"/>
      <c r="K203" s="288"/>
      <c r="L203" s="288"/>
      <c r="M203" s="288"/>
      <c r="N203" s="288"/>
      <c r="O203" s="288"/>
      <c r="P203" s="288"/>
      <c r="Q203" s="288"/>
      <c r="R203" s="288"/>
      <c r="S203" s="288"/>
      <c r="T203" s="288"/>
      <c r="U203" s="288"/>
      <c r="V203" s="288"/>
      <c r="W203" s="288"/>
      <c r="X203" s="288"/>
      <c r="Y203" s="288"/>
      <c r="Z203" s="288"/>
    </row>
    <row r="204" spans="1:26" ht="12.75" customHeight="1">
      <c r="A204" s="288"/>
      <c r="B204" s="288"/>
      <c r="C204" s="288"/>
      <c r="D204" s="288"/>
      <c r="E204" s="288"/>
      <c r="F204" s="288"/>
      <c r="G204" s="288"/>
      <c r="H204" s="288"/>
      <c r="I204" s="288"/>
      <c r="J204" s="288"/>
      <c r="K204" s="288"/>
      <c r="L204" s="288"/>
      <c r="M204" s="288"/>
      <c r="N204" s="288"/>
      <c r="O204" s="288"/>
      <c r="P204" s="288"/>
      <c r="Q204" s="288"/>
      <c r="R204" s="288"/>
      <c r="S204" s="288"/>
      <c r="T204" s="288"/>
      <c r="U204" s="288"/>
      <c r="V204" s="288"/>
      <c r="W204" s="288"/>
      <c r="X204" s="288"/>
      <c r="Y204" s="288"/>
      <c r="Z204" s="288"/>
    </row>
    <row r="205" spans="1:26" ht="12.75" customHeight="1">
      <c r="A205" s="288"/>
      <c r="B205" s="288"/>
      <c r="C205" s="288"/>
      <c r="D205" s="288"/>
      <c r="E205" s="288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  <c r="Z205" s="288"/>
    </row>
    <row r="206" spans="1:26" ht="12.75" customHeight="1">
      <c r="A206" s="288"/>
      <c r="B206" s="288"/>
      <c r="C206" s="288"/>
      <c r="D206" s="288"/>
      <c r="E206" s="288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  <c r="Z206" s="288"/>
    </row>
    <row r="207" spans="1:26" ht="12.75" customHeight="1">
      <c r="A207" s="288"/>
      <c r="B207" s="288"/>
      <c r="C207" s="288"/>
      <c r="D207" s="288"/>
      <c r="E207" s="288"/>
      <c r="F207" s="288"/>
      <c r="G207" s="288"/>
      <c r="H207" s="288"/>
      <c r="I207" s="288"/>
      <c r="J207" s="288"/>
      <c r="K207" s="288"/>
      <c r="L207" s="288"/>
      <c r="M207" s="288"/>
      <c r="N207" s="288"/>
      <c r="O207" s="288"/>
      <c r="P207" s="288"/>
      <c r="Q207" s="288"/>
      <c r="R207" s="288"/>
      <c r="S207" s="288"/>
      <c r="T207" s="288"/>
      <c r="U207" s="288"/>
      <c r="V207" s="288"/>
      <c r="W207" s="288"/>
      <c r="X207" s="288"/>
      <c r="Y207" s="288"/>
      <c r="Z207" s="288"/>
    </row>
    <row r="208" spans="1:26" ht="12.75" customHeight="1">
      <c r="A208" s="288"/>
      <c r="B208" s="288"/>
      <c r="C208" s="288"/>
      <c r="D208" s="288"/>
      <c r="E208" s="288"/>
      <c r="F208" s="288"/>
      <c r="G208" s="288"/>
      <c r="H208" s="288"/>
      <c r="I208" s="288"/>
      <c r="J208" s="288"/>
      <c r="K208" s="288"/>
      <c r="L208" s="288"/>
      <c r="M208" s="288"/>
      <c r="N208" s="288"/>
      <c r="O208" s="288"/>
      <c r="P208" s="288"/>
      <c r="Q208" s="288"/>
      <c r="R208" s="288"/>
      <c r="S208" s="288"/>
      <c r="T208" s="288"/>
      <c r="U208" s="288"/>
      <c r="V208" s="288"/>
      <c r="W208" s="288"/>
      <c r="X208" s="288"/>
      <c r="Y208" s="288"/>
      <c r="Z208" s="288"/>
    </row>
    <row r="209" spans="1:26" ht="12.75" customHeight="1">
      <c r="A209" s="288"/>
      <c r="B209" s="288"/>
      <c r="C209" s="288"/>
      <c r="D209" s="288"/>
      <c r="E209" s="288"/>
      <c r="F209" s="288"/>
      <c r="G209" s="288"/>
      <c r="H209" s="288"/>
      <c r="I209" s="288"/>
      <c r="J209" s="288"/>
      <c r="K209" s="288"/>
      <c r="L209" s="288"/>
      <c r="M209" s="288"/>
      <c r="N209" s="288"/>
      <c r="O209" s="288"/>
      <c r="P209" s="288"/>
      <c r="Q209" s="288"/>
      <c r="R209" s="288"/>
      <c r="S209" s="288"/>
      <c r="T209" s="288"/>
      <c r="U209" s="288"/>
      <c r="V209" s="288"/>
      <c r="W209" s="288"/>
      <c r="X209" s="288"/>
      <c r="Y209" s="288"/>
      <c r="Z209" s="288"/>
    </row>
    <row r="210" spans="1:26" ht="12.75" customHeight="1">
      <c r="A210" s="288"/>
      <c r="B210" s="288"/>
      <c r="C210" s="288"/>
      <c r="D210" s="288"/>
      <c r="E210" s="288"/>
      <c r="F210" s="288"/>
      <c r="G210" s="288"/>
      <c r="H210" s="288"/>
      <c r="I210" s="288"/>
      <c r="J210" s="288"/>
      <c r="K210" s="288"/>
      <c r="L210" s="288"/>
      <c r="M210" s="288"/>
      <c r="N210" s="288"/>
      <c r="O210" s="288"/>
      <c r="P210" s="288"/>
      <c r="Q210" s="288"/>
      <c r="R210" s="288"/>
      <c r="S210" s="288"/>
      <c r="T210" s="288"/>
      <c r="U210" s="288"/>
      <c r="V210" s="288"/>
      <c r="W210" s="288"/>
      <c r="X210" s="288"/>
      <c r="Y210" s="288"/>
      <c r="Z210" s="288"/>
    </row>
    <row r="211" spans="1:26" ht="12.75" customHeight="1">
      <c r="A211" s="288"/>
      <c r="B211" s="288"/>
      <c r="C211" s="288"/>
      <c r="D211" s="288"/>
      <c r="E211" s="288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  <c r="P211" s="288"/>
      <c r="Q211" s="288"/>
      <c r="R211" s="288"/>
      <c r="S211" s="288"/>
      <c r="T211" s="288"/>
      <c r="U211" s="288"/>
      <c r="V211" s="288"/>
      <c r="W211" s="288"/>
      <c r="X211" s="288"/>
      <c r="Y211" s="288"/>
      <c r="Z211" s="288"/>
    </row>
    <row r="212" spans="1:26" ht="12.75" customHeight="1">
      <c r="A212" s="288"/>
      <c r="B212" s="288"/>
      <c r="C212" s="288"/>
      <c r="D212" s="288"/>
      <c r="E212" s="288"/>
      <c r="F212" s="288"/>
      <c r="G212" s="288"/>
      <c r="H212" s="288"/>
      <c r="I212" s="288"/>
      <c r="J212" s="288"/>
      <c r="K212" s="288"/>
      <c r="L212" s="288"/>
      <c r="M212" s="288"/>
      <c r="N212" s="288"/>
      <c r="O212" s="288"/>
      <c r="P212" s="288"/>
      <c r="Q212" s="288"/>
      <c r="R212" s="288"/>
      <c r="S212" s="288"/>
      <c r="T212" s="288"/>
      <c r="U212" s="288"/>
      <c r="V212" s="288"/>
      <c r="W212" s="288"/>
      <c r="X212" s="288"/>
      <c r="Y212" s="288"/>
      <c r="Z212" s="288"/>
    </row>
    <row r="213" spans="1:26" ht="12.75" customHeight="1">
      <c r="A213" s="288"/>
      <c r="B213" s="288"/>
      <c r="C213" s="288"/>
      <c r="D213" s="288"/>
      <c r="E213" s="288"/>
      <c r="F213" s="288"/>
      <c r="G213" s="288"/>
      <c r="H213" s="288"/>
      <c r="I213" s="288"/>
      <c r="J213" s="288"/>
      <c r="K213" s="288"/>
      <c r="L213" s="288"/>
      <c r="M213" s="288"/>
      <c r="N213" s="288"/>
      <c r="O213" s="288"/>
      <c r="P213" s="288"/>
      <c r="Q213" s="288"/>
      <c r="R213" s="288"/>
      <c r="S213" s="288"/>
      <c r="T213" s="288"/>
      <c r="U213" s="288"/>
      <c r="V213" s="288"/>
      <c r="W213" s="288"/>
      <c r="X213" s="288"/>
      <c r="Y213" s="288"/>
      <c r="Z213" s="288"/>
    </row>
    <row r="214" spans="1:26" ht="12.75" customHeight="1">
      <c r="A214" s="288"/>
      <c r="B214" s="288"/>
      <c r="C214" s="288"/>
      <c r="D214" s="288"/>
      <c r="E214" s="288"/>
      <c r="F214" s="288"/>
      <c r="G214" s="288"/>
      <c r="H214" s="288"/>
      <c r="I214" s="288"/>
      <c r="J214" s="288"/>
      <c r="K214" s="288"/>
      <c r="L214" s="288"/>
      <c r="M214" s="288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</row>
    <row r="215" spans="1:26" ht="12.75" customHeight="1">
      <c r="A215" s="288"/>
      <c r="B215" s="288"/>
      <c r="C215" s="288"/>
      <c r="D215" s="288"/>
      <c r="E215" s="288"/>
      <c r="F215" s="288"/>
      <c r="G215" s="288"/>
      <c r="H215" s="288"/>
      <c r="I215" s="288"/>
      <c r="J215" s="288"/>
      <c r="K215" s="288"/>
      <c r="L215" s="288"/>
      <c r="M215" s="288"/>
      <c r="N215" s="288"/>
      <c r="O215" s="288"/>
      <c r="P215" s="288"/>
      <c r="Q215" s="288"/>
      <c r="R215" s="288"/>
      <c r="S215" s="288"/>
      <c r="T215" s="288"/>
      <c r="U215" s="288"/>
      <c r="V215" s="288"/>
      <c r="W215" s="288"/>
      <c r="X215" s="288"/>
      <c r="Y215" s="288"/>
      <c r="Z215" s="288"/>
    </row>
    <row r="216" spans="1:26" ht="12.75" customHeight="1">
      <c r="A216" s="288"/>
      <c r="B216" s="288"/>
      <c r="C216" s="288"/>
      <c r="D216" s="288"/>
      <c r="E216" s="288"/>
      <c r="F216" s="288"/>
      <c r="G216" s="288"/>
      <c r="H216" s="288"/>
      <c r="I216" s="288"/>
      <c r="J216" s="288"/>
      <c r="K216" s="288"/>
      <c r="L216" s="288"/>
      <c r="M216" s="288"/>
      <c r="N216" s="288"/>
      <c r="O216" s="288"/>
      <c r="P216" s="288"/>
      <c r="Q216" s="288"/>
      <c r="R216" s="288"/>
      <c r="S216" s="288"/>
      <c r="T216" s="288"/>
      <c r="U216" s="288"/>
      <c r="V216" s="288"/>
      <c r="W216" s="288"/>
      <c r="X216" s="288"/>
      <c r="Y216" s="288"/>
      <c r="Z216" s="288"/>
    </row>
    <row r="217" spans="1:26" ht="12.75" customHeight="1">
      <c r="A217" s="288"/>
      <c r="B217" s="288"/>
      <c r="C217" s="288"/>
      <c r="D217" s="288"/>
      <c r="E217" s="288"/>
      <c r="F217" s="288"/>
      <c r="G217" s="288"/>
      <c r="H217" s="288"/>
      <c r="I217" s="288"/>
      <c r="J217" s="288"/>
      <c r="K217" s="288"/>
      <c r="L217" s="288"/>
      <c r="M217" s="288"/>
      <c r="N217" s="288"/>
      <c r="O217" s="288"/>
      <c r="P217" s="288"/>
      <c r="Q217" s="288"/>
      <c r="R217" s="288"/>
      <c r="S217" s="288"/>
      <c r="T217" s="288"/>
      <c r="U217" s="288"/>
      <c r="V217" s="288"/>
      <c r="W217" s="288"/>
      <c r="X217" s="288"/>
      <c r="Y217" s="288"/>
      <c r="Z217" s="288"/>
    </row>
    <row r="218" spans="1:26" ht="12.75" customHeight="1">
      <c r="A218" s="288"/>
      <c r="B218" s="288"/>
      <c r="C218" s="288"/>
      <c r="D218" s="288"/>
      <c r="E218" s="288"/>
      <c r="F218" s="288"/>
      <c r="G218" s="288"/>
      <c r="H218" s="288"/>
      <c r="I218" s="288"/>
      <c r="J218" s="288"/>
      <c r="K218" s="288"/>
      <c r="L218" s="288"/>
      <c r="M218" s="288"/>
      <c r="N218" s="288"/>
      <c r="O218" s="288"/>
      <c r="P218" s="288"/>
      <c r="Q218" s="288"/>
      <c r="R218" s="288"/>
      <c r="S218" s="288"/>
      <c r="T218" s="288"/>
      <c r="U218" s="288"/>
      <c r="V218" s="288"/>
      <c r="W218" s="288"/>
      <c r="X218" s="288"/>
      <c r="Y218" s="288"/>
      <c r="Z218" s="288"/>
    </row>
    <row r="219" spans="1:26" ht="12.75" customHeight="1">
      <c r="A219" s="288"/>
      <c r="B219" s="288"/>
      <c r="C219" s="288"/>
      <c r="D219" s="288"/>
      <c r="E219" s="288"/>
      <c r="F219" s="288"/>
      <c r="G219" s="288"/>
      <c r="H219" s="288"/>
      <c r="I219" s="288"/>
      <c r="J219" s="288"/>
      <c r="K219" s="288"/>
      <c r="L219" s="288"/>
      <c r="M219" s="288"/>
      <c r="N219" s="288"/>
      <c r="O219" s="288"/>
      <c r="P219" s="288"/>
      <c r="Q219" s="288"/>
      <c r="R219" s="288"/>
      <c r="S219" s="288"/>
      <c r="T219" s="288"/>
      <c r="U219" s="288"/>
      <c r="V219" s="288"/>
      <c r="W219" s="288"/>
      <c r="X219" s="288"/>
      <c r="Y219" s="288"/>
      <c r="Z219" s="288"/>
    </row>
    <row r="220" spans="1:26" ht="12.75" customHeight="1">
      <c r="A220" s="288"/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</row>
    <row r="221" spans="1:26" ht="12.75" customHeight="1">
      <c r="A221" s="288"/>
      <c r="B221" s="288"/>
      <c r="C221" s="288"/>
      <c r="D221" s="288"/>
      <c r="E221" s="288"/>
      <c r="F221" s="288"/>
      <c r="G221" s="288"/>
      <c r="H221" s="288"/>
      <c r="I221" s="288"/>
      <c r="J221" s="288"/>
      <c r="K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</row>
    <row r="222" spans="1:26" ht="12.75" customHeight="1">
      <c r="A222" s="288"/>
      <c r="B222" s="288"/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</row>
    <row r="223" spans="1:26" ht="12.75" customHeight="1">
      <c r="A223" s="288"/>
      <c r="B223" s="288"/>
      <c r="C223" s="288"/>
      <c r="D223" s="288"/>
      <c r="E223" s="288"/>
      <c r="F223" s="288"/>
      <c r="G223" s="288"/>
      <c r="H223" s="288"/>
      <c r="I223" s="288"/>
      <c r="J223" s="288"/>
      <c r="K223" s="288"/>
      <c r="L223" s="288"/>
      <c r="M223" s="288"/>
      <c r="N223" s="288"/>
      <c r="O223" s="288"/>
      <c r="P223" s="288"/>
      <c r="Q223" s="288"/>
      <c r="R223" s="288"/>
      <c r="S223" s="288"/>
      <c r="T223" s="288"/>
      <c r="U223" s="288"/>
      <c r="V223" s="288"/>
      <c r="W223" s="288"/>
      <c r="X223" s="288"/>
      <c r="Y223" s="288"/>
      <c r="Z223" s="288"/>
    </row>
    <row r="224" spans="1:26" ht="12.75" customHeight="1">
      <c r="A224" s="288"/>
      <c r="B224" s="288"/>
      <c r="C224" s="288"/>
      <c r="D224" s="288"/>
      <c r="E224" s="288"/>
      <c r="F224" s="288"/>
      <c r="G224" s="288"/>
      <c r="H224" s="288"/>
      <c r="I224" s="288"/>
      <c r="J224" s="288"/>
      <c r="K224" s="288"/>
      <c r="L224" s="288"/>
      <c r="M224" s="288"/>
      <c r="N224" s="288"/>
      <c r="O224" s="288"/>
      <c r="P224" s="288"/>
      <c r="Q224" s="288"/>
      <c r="R224" s="288"/>
      <c r="S224" s="288"/>
      <c r="T224" s="288"/>
      <c r="U224" s="288"/>
      <c r="V224" s="288"/>
      <c r="W224" s="288"/>
      <c r="X224" s="288"/>
      <c r="Y224" s="288"/>
      <c r="Z224" s="288"/>
    </row>
    <row r="225" spans="1:26" ht="12.75" customHeight="1">
      <c r="A225" s="288"/>
      <c r="B225" s="288"/>
      <c r="C225" s="288"/>
      <c r="D225" s="288"/>
      <c r="E225" s="288"/>
      <c r="F225" s="288"/>
      <c r="G225" s="288"/>
      <c r="H225" s="288"/>
      <c r="I225" s="288"/>
      <c r="J225" s="288"/>
      <c r="K225" s="288"/>
      <c r="L225" s="288"/>
      <c r="M225" s="288"/>
      <c r="N225" s="288"/>
      <c r="O225" s="288"/>
      <c r="P225" s="288"/>
      <c r="Q225" s="288"/>
      <c r="R225" s="288"/>
      <c r="S225" s="288"/>
      <c r="T225" s="288"/>
      <c r="U225" s="288"/>
      <c r="V225" s="288"/>
      <c r="W225" s="288"/>
      <c r="X225" s="288"/>
      <c r="Y225" s="288"/>
      <c r="Z225" s="288"/>
    </row>
    <row r="226" spans="1:26" ht="12.75" customHeight="1">
      <c r="A226" s="288"/>
      <c r="B226" s="288"/>
      <c r="C226" s="288"/>
      <c r="D226" s="288"/>
      <c r="E226" s="288"/>
      <c r="F226" s="288"/>
      <c r="G226" s="288"/>
      <c r="H226" s="288"/>
      <c r="I226" s="288"/>
      <c r="J226" s="288"/>
      <c r="K226" s="288"/>
      <c r="L226" s="288"/>
      <c r="M226" s="288"/>
      <c r="N226" s="288"/>
      <c r="O226" s="288"/>
      <c r="P226" s="288"/>
      <c r="Q226" s="288"/>
      <c r="R226" s="288"/>
      <c r="S226" s="288"/>
      <c r="T226" s="288"/>
      <c r="U226" s="288"/>
      <c r="V226" s="288"/>
      <c r="W226" s="288"/>
      <c r="X226" s="288"/>
      <c r="Y226" s="288"/>
      <c r="Z226" s="288"/>
    </row>
    <row r="227" spans="1:26" ht="12.75" customHeight="1">
      <c r="A227" s="288"/>
      <c r="B227" s="288"/>
      <c r="C227" s="288"/>
      <c r="D227" s="288"/>
      <c r="E227" s="288"/>
      <c r="F227" s="288"/>
      <c r="G227" s="288"/>
      <c r="H227" s="288"/>
      <c r="I227" s="288"/>
      <c r="J227" s="288"/>
      <c r="K227" s="288"/>
      <c r="L227" s="288"/>
      <c r="M227" s="288"/>
      <c r="N227" s="288"/>
      <c r="O227" s="288"/>
      <c r="P227" s="288"/>
      <c r="Q227" s="288"/>
      <c r="R227" s="288"/>
      <c r="S227" s="288"/>
      <c r="T227" s="288"/>
      <c r="U227" s="288"/>
      <c r="V227" s="288"/>
      <c r="W227" s="288"/>
      <c r="X227" s="288"/>
      <c r="Y227" s="288"/>
      <c r="Z227" s="288"/>
    </row>
    <row r="228" spans="1:26" ht="12.75" customHeight="1">
      <c r="A228" s="288"/>
      <c r="B228" s="288"/>
      <c r="C228" s="288"/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8"/>
      <c r="O228" s="288"/>
      <c r="P228" s="288"/>
      <c r="Q228" s="288"/>
      <c r="R228" s="288"/>
      <c r="S228" s="288"/>
      <c r="T228" s="288"/>
      <c r="U228" s="288"/>
      <c r="V228" s="288"/>
      <c r="W228" s="288"/>
      <c r="X228" s="288"/>
      <c r="Y228" s="288"/>
      <c r="Z228" s="288"/>
    </row>
    <row r="229" spans="1:26" ht="12.75" customHeight="1">
      <c r="A229" s="288"/>
      <c r="B229" s="288"/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</row>
    <row r="230" spans="1:26" ht="12.75" customHeight="1">
      <c r="A230" s="288"/>
      <c r="B230" s="288"/>
      <c r="C230" s="288"/>
      <c r="D230" s="288"/>
      <c r="E230" s="288"/>
      <c r="F230" s="288"/>
      <c r="G230" s="288"/>
      <c r="H230" s="288"/>
      <c r="I230" s="288"/>
      <c r="J230" s="288"/>
      <c r="K230" s="288"/>
      <c r="L230" s="288"/>
      <c r="M230" s="288"/>
      <c r="N230" s="288"/>
      <c r="O230" s="288"/>
      <c r="P230" s="288"/>
      <c r="Q230" s="288"/>
      <c r="R230" s="288"/>
      <c r="S230" s="288"/>
      <c r="T230" s="288"/>
      <c r="U230" s="288"/>
      <c r="V230" s="288"/>
      <c r="W230" s="288"/>
      <c r="X230" s="288"/>
      <c r="Y230" s="288"/>
      <c r="Z230" s="288"/>
    </row>
    <row r="231" spans="1:26" ht="12.75" customHeight="1">
      <c r="A231" s="288"/>
      <c r="B231" s="288"/>
      <c r="C231" s="288"/>
      <c r="D231" s="288"/>
      <c r="E231" s="288"/>
      <c r="F231" s="288"/>
      <c r="G231" s="288"/>
      <c r="H231" s="288"/>
      <c r="I231" s="288"/>
      <c r="J231" s="288"/>
      <c r="K231" s="288"/>
      <c r="L231" s="288"/>
      <c r="M231" s="288"/>
      <c r="N231" s="288"/>
      <c r="O231" s="288"/>
      <c r="P231" s="288"/>
      <c r="Q231" s="288"/>
      <c r="R231" s="288"/>
      <c r="S231" s="288"/>
      <c r="T231" s="288"/>
      <c r="U231" s="288"/>
      <c r="V231" s="288"/>
      <c r="W231" s="288"/>
      <c r="X231" s="288"/>
      <c r="Y231" s="288"/>
      <c r="Z231" s="288"/>
    </row>
    <row r="232" spans="1:26" ht="12.75" customHeight="1">
      <c r="A232" s="288"/>
      <c r="B232" s="288"/>
      <c r="C232" s="288"/>
      <c r="D232" s="288"/>
      <c r="E232" s="288"/>
      <c r="F232" s="288"/>
      <c r="G232" s="288"/>
      <c r="H232" s="288"/>
      <c r="I232" s="288"/>
      <c r="J232" s="288"/>
      <c r="K232" s="288"/>
      <c r="L232" s="288"/>
      <c r="M232" s="288"/>
      <c r="N232" s="288"/>
      <c r="O232" s="288"/>
      <c r="P232" s="288"/>
      <c r="Q232" s="288"/>
      <c r="R232" s="288"/>
      <c r="S232" s="288"/>
      <c r="T232" s="288"/>
      <c r="U232" s="288"/>
      <c r="V232" s="288"/>
      <c r="W232" s="288"/>
      <c r="X232" s="288"/>
      <c r="Y232" s="288"/>
      <c r="Z232" s="288"/>
    </row>
    <row r="233" spans="1:26" ht="12.75" customHeight="1">
      <c r="A233" s="288"/>
      <c r="B233" s="288"/>
      <c r="C233" s="288"/>
      <c r="D233" s="288"/>
      <c r="E233" s="288"/>
      <c r="F233" s="288"/>
      <c r="G233" s="288"/>
      <c r="H233" s="288"/>
      <c r="I233" s="288"/>
      <c r="J233" s="288"/>
      <c r="K233" s="288"/>
      <c r="L233" s="288"/>
      <c r="M233" s="288"/>
      <c r="N233" s="288"/>
      <c r="O233" s="288"/>
      <c r="P233" s="288"/>
      <c r="Q233" s="288"/>
      <c r="R233" s="288"/>
      <c r="S233" s="288"/>
      <c r="T233" s="288"/>
      <c r="U233" s="288"/>
      <c r="V233" s="288"/>
      <c r="W233" s="288"/>
      <c r="X233" s="288"/>
      <c r="Y233" s="288"/>
      <c r="Z233" s="288"/>
    </row>
    <row r="234" spans="1:26" ht="12.75" customHeight="1">
      <c r="A234" s="288"/>
      <c r="B234" s="288"/>
      <c r="C234" s="288"/>
      <c r="D234" s="288"/>
      <c r="E234" s="288"/>
      <c r="F234" s="288"/>
      <c r="G234" s="288"/>
      <c r="H234" s="288"/>
      <c r="I234" s="288"/>
      <c r="J234" s="288"/>
      <c r="K234" s="288"/>
      <c r="L234" s="288"/>
      <c r="M234" s="288"/>
      <c r="N234" s="288"/>
      <c r="O234" s="288"/>
      <c r="P234" s="288"/>
      <c r="Q234" s="288"/>
      <c r="R234" s="288"/>
      <c r="S234" s="288"/>
      <c r="T234" s="288"/>
      <c r="U234" s="288"/>
      <c r="V234" s="288"/>
      <c r="W234" s="288"/>
      <c r="X234" s="288"/>
      <c r="Y234" s="288"/>
      <c r="Z234" s="288"/>
    </row>
    <row r="235" spans="1:26" ht="12.75" customHeight="1">
      <c r="A235" s="288"/>
      <c r="B235" s="288"/>
      <c r="C235" s="288"/>
      <c r="D235" s="288"/>
      <c r="E235" s="288"/>
      <c r="F235" s="288"/>
      <c r="G235" s="288"/>
      <c r="H235" s="288"/>
      <c r="I235" s="288"/>
      <c r="J235" s="288"/>
      <c r="K235" s="288"/>
      <c r="L235" s="288"/>
      <c r="M235" s="288"/>
      <c r="N235" s="288"/>
      <c r="O235" s="288"/>
      <c r="P235" s="288"/>
      <c r="Q235" s="288"/>
      <c r="R235" s="288"/>
      <c r="S235" s="288"/>
      <c r="T235" s="288"/>
      <c r="U235" s="288"/>
      <c r="V235" s="288"/>
      <c r="W235" s="288"/>
      <c r="X235" s="288"/>
      <c r="Y235" s="288"/>
      <c r="Z235" s="288"/>
    </row>
    <row r="236" spans="1:26" ht="12.75" customHeight="1">
      <c r="A236" s="288"/>
      <c r="B236" s="288"/>
      <c r="C236" s="288"/>
      <c r="D236" s="288"/>
      <c r="E236" s="288"/>
      <c r="F236" s="288"/>
      <c r="G236" s="288"/>
      <c r="H236" s="288"/>
      <c r="I236" s="288"/>
      <c r="J236" s="288"/>
      <c r="K236" s="288"/>
      <c r="L236" s="288"/>
      <c r="M236" s="288"/>
      <c r="N236" s="288"/>
      <c r="O236" s="288"/>
      <c r="P236" s="288"/>
      <c r="Q236" s="288"/>
      <c r="R236" s="288"/>
      <c r="S236" s="288"/>
      <c r="T236" s="288"/>
      <c r="U236" s="288"/>
      <c r="V236" s="288"/>
      <c r="W236" s="288"/>
      <c r="X236" s="288"/>
      <c r="Y236" s="288"/>
      <c r="Z236" s="288"/>
    </row>
    <row r="237" spans="1:26" ht="12.75" customHeight="1">
      <c r="A237" s="288"/>
      <c r="B237" s="288"/>
      <c r="C237" s="288"/>
      <c r="D237" s="288"/>
      <c r="E237" s="288"/>
      <c r="F237" s="288"/>
      <c r="G237" s="288"/>
      <c r="H237" s="288"/>
      <c r="I237" s="288"/>
      <c r="J237" s="288"/>
      <c r="K237" s="288"/>
      <c r="L237" s="288"/>
      <c r="M237" s="288"/>
      <c r="N237" s="288"/>
      <c r="O237" s="288"/>
      <c r="P237" s="288"/>
      <c r="Q237" s="288"/>
      <c r="R237" s="288"/>
      <c r="S237" s="288"/>
      <c r="T237" s="288"/>
      <c r="U237" s="288"/>
      <c r="V237" s="288"/>
      <c r="W237" s="288"/>
      <c r="X237" s="288"/>
      <c r="Y237" s="288"/>
      <c r="Z237" s="288"/>
    </row>
    <row r="238" spans="1:26" ht="12.75" customHeight="1">
      <c r="A238" s="288"/>
      <c r="B238" s="288"/>
      <c r="C238" s="288"/>
      <c r="D238" s="288"/>
      <c r="E238" s="288"/>
      <c r="F238" s="288"/>
      <c r="G238" s="288"/>
      <c r="H238" s="288"/>
      <c r="I238" s="288"/>
      <c r="J238" s="288"/>
      <c r="K238" s="288"/>
      <c r="L238" s="288"/>
      <c r="M238" s="288"/>
      <c r="N238" s="288"/>
      <c r="O238" s="288"/>
      <c r="P238" s="288"/>
      <c r="Q238" s="288"/>
      <c r="R238" s="288"/>
      <c r="S238" s="288"/>
      <c r="T238" s="288"/>
      <c r="U238" s="288"/>
      <c r="V238" s="288"/>
      <c r="W238" s="288"/>
      <c r="X238" s="288"/>
      <c r="Y238" s="288"/>
      <c r="Z238" s="288"/>
    </row>
    <row r="239" spans="1:26" ht="12.75" customHeight="1">
      <c r="A239" s="288"/>
      <c r="B239" s="288"/>
      <c r="C239" s="288"/>
      <c r="D239" s="288"/>
      <c r="E239" s="288"/>
      <c r="F239" s="288"/>
      <c r="G239" s="288"/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8"/>
      <c r="W239" s="288"/>
      <c r="X239" s="288"/>
      <c r="Y239" s="288"/>
      <c r="Z239" s="288"/>
    </row>
    <row r="240" spans="1:26" ht="12.75" customHeight="1">
      <c r="A240" s="288"/>
      <c r="B240" s="288"/>
      <c r="C240" s="288"/>
      <c r="D240" s="288"/>
      <c r="E240" s="288"/>
      <c r="F240" s="288"/>
      <c r="G240" s="288"/>
      <c r="H240" s="288"/>
      <c r="I240" s="288"/>
      <c r="J240" s="288"/>
      <c r="K240" s="288"/>
      <c r="L240" s="288"/>
      <c r="M240" s="288"/>
      <c r="N240" s="288"/>
      <c r="O240" s="288"/>
      <c r="P240" s="288"/>
      <c r="Q240" s="288"/>
      <c r="R240" s="288"/>
      <c r="S240" s="288"/>
      <c r="T240" s="288"/>
      <c r="U240" s="288"/>
      <c r="V240" s="288"/>
      <c r="W240" s="288"/>
      <c r="X240" s="288"/>
      <c r="Y240" s="288"/>
      <c r="Z240" s="288"/>
    </row>
    <row r="241" spans="1:26" ht="12.75" customHeight="1">
      <c r="A241" s="288"/>
      <c r="B241" s="288"/>
      <c r="C241" s="288"/>
      <c r="D241" s="288"/>
      <c r="E241" s="288"/>
      <c r="F241" s="288"/>
      <c r="G241" s="288"/>
      <c r="H241" s="288"/>
      <c r="I241" s="288"/>
      <c r="J241" s="288"/>
      <c r="K241" s="288"/>
      <c r="L241" s="288"/>
      <c r="M241" s="288"/>
      <c r="N241" s="288"/>
      <c r="O241" s="288"/>
      <c r="P241" s="288"/>
      <c r="Q241" s="288"/>
      <c r="R241" s="288"/>
      <c r="S241" s="288"/>
      <c r="T241" s="288"/>
      <c r="U241" s="288"/>
      <c r="V241" s="288"/>
      <c r="W241" s="288"/>
      <c r="X241" s="288"/>
      <c r="Y241" s="288"/>
      <c r="Z241" s="288"/>
    </row>
    <row r="242" spans="1:26" ht="12.75" customHeight="1">
      <c r="A242" s="288"/>
      <c r="B242" s="288"/>
      <c r="C242" s="288"/>
      <c r="D242" s="288"/>
      <c r="E242" s="288"/>
      <c r="F242" s="288"/>
      <c r="G242" s="288"/>
      <c r="H242" s="288"/>
      <c r="I242" s="288"/>
      <c r="J242" s="288"/>
      <c r="K242" s="288"/>
      <c r="L242" s="288"/>
      <c r="M242" s="288"/>
      <c r="N242" s="288"/>
      <c r="O242" s="288"/>
      <c r="P242" s="288"/>
      <c r="Q242" s="288"/>
      <c r="R242" s="288"/>
      <c r="S242" s="288"/>
      <c r="T242" s="288"/>
      <c r="U242" s="288"/>
      <c r="V242" s="288"/>
      <c r="W242" s="288"/>
      <c r="X242" s="288"/>
      <c r="Y242" s="288"/>
      <c r="Z242" s="288"/>
    </row>
    <row r="243" spans="1:26" ht="12.75" customHeight="1">
      <c r="A243" s="288"/>
      <c r="B243" s="288"/>
      <c r="C243" s="288"/>
      <c r="D243" s="288"/>
      <c r="E243" s="288"/>
      <c r="F243" s="288"/>
      <c r="G243" s="288"/>
      <c r="H243" s="288"/>
      <c r="I243" s="288"/>
      <c r="J243" s="288"/>
      <c r="K243" s="288"/>
      <c r="L243" s="288"/>
      <c r="M243" s="288"/>
      <c r="N243" s="288"/>
      <c r="O243" s="288"/>
      <c r="P243" s="288"/>
      <c r="Q243" s="288"/>
      <c r="R243" s="288"/>
      <c r="S243" s="288"/>
      <c r="T243" s="288"/>
      <c r="U243" s="288"/>
      <c r="V243" s="288"/>
      <c r="W243" s="288"/>
      <c r="X243" s="288"/>
      <c r="Y243" s="288"/>
      <c r="Z243" s="288"/>
    </row>
    <row r="244" spans="1:26" ht="12.75" customHeight="1">
      <c r="A244" s="288"/>
      <c r="B244" s="288"/>
      <c r="C244" s="288"/>
      <c r="D244" s="288"/>
      <c r="E244" s="288"/>
      <c r="F244" s="288"/>
      <c r="G244" s="288"/>
      <c r="H244" s="288"/>
      <c r="I244" s="288"/>
      <c r="J244" s="288"/>
      <c r="K244" s="288"/>
      <c r="L244" s="288"/>
      <c r="M244" s="288"/>
      <c r="N244" s="288"/>
      <c r="O244" s="288"/>
      <c r="P244" s="288"/>
      <c r="Q244" s="288"/>
      <c r="R244" s="288"/>
      <c r="S244" s="288"/>
      <c r="T244" s="288"/>
      <c r="U244" s="288"/>
      <c r="V244" s="288"/>
      <c r="W244" s="288"/>
      <c r="X244" s="288"/>
      <c r="Y244" s="288"/>
      <c r="Z244" s="288"/>
    </row>
    <row r="245" spans="1:26" ht="12.75" customHeight="1">
      <c r="A245" s="288"/>
      <c r="B245" s="288"/>
      <c r="C245" s="288"/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8"/>
      <c r="O245" s="288"/>
      <c r="P245" s="288"/>
      <c r="Q245" s="288"/>
      <c r="R245" s="288"/>
      <c r="S245" s="288"/>
      <c r="T245" s="288"/>
      <c r="U245" s="288"/>
      <c r="V245" s="288"/>
      <c r="W245" s="288"/>
      <c r="X245" s="288"/>
      <c r="Y245" s="288"/>
      <c r="Z245" s="288"/>
    </row>
    <row r="246" spans="1:26" ht="12.75" customHeight="1">
      <c r="A246" s="288"/>
      <c r="B246" s="288"/>
      <c r="C246" s="288"/>
      <c r="D246" s="288"/>
      <c r="E246" s="288"/>
      <c r="F246" s="288"/>
      <c r="G246" s="288"/>
      <c r="H246" s="288"/>
      <c r="I246" s="288"/>
      <c r="J246" s="288"/>
      <c r="K246" s="288"/>
      <c r="L246" s="288"/>
      <c r="M246" s="288"/>
      <c r="N246" s="288"/>
      <c r="O246" s="288"/>
      <c r="P246" s="288"/>
      <c r="Q246" s="288"/>
      <c r="R246" s="288"/>
      <c r="S246" s="288"/>
      <c r="T246" s="288"/>
      <c r="U246" s="288"/>
      <c r="V246" s="288"/>
      <c r="W246" s="288"/>
      <c r="X246" s="288"/>
      <c r="Y246" s="288"/>
      <c r="Z246" s="288"/>
    </row>
    <row r="247" spans="1:26" ht="12.75" customHeight="1">
      <c r="A247" s="288"/>
      <c r="B247" s="288"/>
      <c r="C247" s="288"/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</row>
    <row r="248" spans="1:26" ht="12.75" customHeight="1">
      <c r="A248" s="288"/>
      <c r="B248" s="288"/>
      <c r="C248" s="288"/>
      <c r="D248" s="288"/>
      <c r="E248" s="288"/>
      <c r="F248" s="288"/>
      <c r="G248" s="288"/>
      <c r="H248" s="288"/>
      <c r="I248" s="288"/>
      <c r="J248" s="288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</row>
    <row r="249" spans="1:26" ht="12.75" customHeight="1">
      <c r="A249" s="288"/>
      <c r="B249" s="288"/>
      <c r="C249" s="288"/>
      <c r="D249" s="288"/>
      <c r="E249" s="288"/>
      <c r="F249" s="288"/>
      <c r="G249" s="288"/>
      <c r="H249" s="288"/>
      <c r="I249" s="288"/>
      <c r="J249" s="288"/>
      <c r="K249" s="288"/>
      <c r="L249" s="288"/>
      <c r="M249" s="288"/>
      <c r="N249" s="288"/>
      <c r="O249" s="288"/>
      <c r="P249" s="288"/>
      <c r="Q249" s="288"/>
      <c r="R249" s="288"/>
      <c r="S249" s="288"/>
      <c r="T249" s="288"/>
      <c r="U249" s="288"/>
      <c r="V249" s="288"/>
      <c r="W249" s="288"/>
      <c r="X249" s="288"/>
      <c r="Y249" s="288"/>
      <c r="Z249" s="288"/>
    </row>
    <row r="250" spans="1:26" ht="12.75" customHeight="1">
      <c r="A250" s="288"/>
      <c r="B250" s="288"/>
      <c r="C250" s="288"/>
      <c r="D250" s="288"/>
      <c r="E250" s="288"/>
      <c r="F250" s="288"/>
      <c r="G250" s="288"/>
      <c r="H250" s="288"/>
      <c r="I250" s="288"/>
      <c r="J250" s="288"/>
      <c r="K250" s="288"/>
      <c r="L250" s="288"/>
      <c r="M250" s="288"/>
      <c r="N250" s="288"/>
      <c r="O250" s="288"/>
      <c r="P250" s="288"/>
      <c r="Q250" s="288"/>
      <c r="R250" s="288"/>
      <c r="S250" s="288"/>
      <c r="T250" s="288"/>
      <c r="U250" s="288"/>
      <c r="V250" s="288"/>
      <c r="W250" s="288"/>
      <c r="X250" s="288"/>
      <c r="Y250" s="288"/>
      <c r="Z250" s="288"/>
    </row>
    <row r="251" spans="1:26" ht="12.75" customHeight="1">
      <c r="A251" s="288"/>
      <c r="B251" s="288"/>
      <c r="C251" s="288"/>
      <c r="D251" s="288"/>
      <c r="E251" s="288"/>
      <c r="F251" s="288"/>
      <c r="G251" s="288"/>
      <c r="H251" s="288"/>
      <c r="I251" s="288"/>
      <c r="J251" s="288"/>
      <c r="K251" s="288"/>
      <c r="L251" s="288"/>
      <c r="M251" s="288"/>
      <c r="N251" s="288"/>
      <c r="O251" s="288"/>
      <c r="P251" s="288"/>
      <c r="Q251" s="288"/>
      <c r="R251" s="288"/>
      <c r="S251" s="288"/>
      <c r="T251" s="288"/>
      <c r="U251" s="288"/>
      <c r="V251" s="288"/>
      <c r="W251" s="288"/>
      <c r="X251" s="288"/>
      <c r="Y251" s="288"/>
      <c r="Z251" s="288"/>
    </row>
    <row r="252" spans="1:26" ht="12.75" customHeight="1">
      <c r="A252" s="288"/>
      <c r="B252" s="288"/>
      <c r="C252" s="288"/>
      <c r="D252" s="288"/>
      <c r="E252" s="288"/>
      <c r="F252" s="288"/>
      <c r="G252" s="288"/>
      <c r="H252" s="288"/>
      <c r="I252" s="288"/>
      <c r="J252" s="288"/>
      <c r="K252" s="288"/>
      <c r="L252" s="288"/>
      <c r="M252" s="288"/>
      <c r="N252" s="288"/>
      <c r="O252" s="288"/>
      <c r="P252" s="288"/>
      <c r="Q252" s="288"/>
      <c r="R252" s="288"/>
      <c r="S252" s="288"/>
      <c r="T252" s="288"/>
      <c r="U252" s="288"/>
      <c r="V252" s="288"/>
      <c r="W252" s="288"/>
      <c r="X252" s="288"/>
      <c r="Y252" s="288"/>
      <c r="Z252" s="288"/>
    </row>
    <row r="253" spans="1:26" ht="12.75" customHeight="1">
      <c r="A253" s="288"/>
      <c r="B253" s="288"/>
      <c r="C253" s="288"/>
      <c r="D253" s="288"/>
      <c r="E253" s="288"/>
      <c r="F253" s="288"/>
      <c r="G253" s="288"/>
      <c r="H253" s="288"/>
      <c r="I253" s="288"/>
      <c r="J253" s="288"/>
      <c r="K253" s="288"/>
      <c r="L253" s="288"/>
      <c r="M253" s="288"/>
      <c r="N253" s="288"/>
      <c r="O253" s="288"/>
      <c r="P253" s="288"/>
      <c r="Q253" s="288"/>
      <c r="R253" s="288"/>
      <c r="S253" s="288"/>
      <c r="T253" s="288"/>
      <c r="U253" s="288"/>
      <c r="V253" s="288"/>
      <c r="W253" s="288"/>
      <c r="X253" s="288"/>
      <c r="Y253" s="288"/>
      <c r="Z253" s="288"/>
    </row>
    <row r="254" spans="1:26" ht="12.75" customHeight="1">
      <c r="A254" s="288"/>
      <c r="B254" s="288"/>
      <c r="C254" s="288"/>
      <c r="D254" s="288"/>
      <c r="E254" s="288"/>
      <c r="F254" s="288"/>
      <c r="G254" s="288"/>
      <c r="H254" s="288"/>
      <c r="I254" s="288"/>
      <c r="J254" s="288"/>
      <c r="K254" s="288"/>
      <c r="L254" s="288"/>
      <c r="M254" s="288"/>
      <c r="N254" s="288"/>
      <c r="O254" s="288"/>
      <c r="P254" s="288"/>
      <c r="Q254" s="288"/>
      <c r="R254" s="288"/>
      <c r="S254" s="288"/>
      <c r="T254" s="288"/>
      <c r="U254" s="288"/>
      <c r="V254" s="288"/>
      <c r="W254" s="288"/>
      <c r="X254" s="288"/>
      <c r="Y254" s="288"/>
      <c r="Z254" s="288"/>
    </row>
    <row r="255" spans="1:26" ht="12.75" customHeight="1">
      <c r="A255" s="288"/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</row>
    <row r="256" spans="1:26" ht="12.75" customHeight="1">
      <c r="A256" s="288"/>
      <c r="B256" s="288"/>
      <c r="C256" s="288"/>
      <c r="D256" s="288"/>
      <c r="E256" s="288"/>
      <c r="F256" s="288"/>
      <c r="G256" s="288"/>
      <c r="H256" s="288"/>
      <c r="I256" s="288"/>
      <c r="J256" s="288"/>
      <c r="K256" s="288"/>
      <c r="L256" s="288"/>
      <c r="M256" s="288"/>
      <c r="N256" s="288"/>
      <c r="O256" s="288"/>
      <c r="P256" s="288"/>
      <c r="Q256" s="288"/>
      <c r="R256" s="288"/>
      <c r="S256" s="288"/>
      <c r="T256" s="288"/>
      <c r="U256" s="288"/>
      <c r="V256" s="288"/>
      <c r="W256" s="288"/>
      <c r="X256" s="288"/>
      <c r="Y256" s="288"/>
      <c r="Z256" s="288"/>
    </row>
    <row r="257" spans="1:26" ht="12.75" customHeight="1">
      <c r="A257" s="288"/>
      <c r="B257" s="288"/>
      <c r="C257" s="288"/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8"/>
      <c r="O257" s="288"/>
      <c r="P257" s="288"/>
      <c r="Q257" s="288"/>
      <c r="R257" s="288"/>
      <c r="S257" s="288"/>
      <c r="T257" s="288"/>
      <c r="U257" s="288"/>
      <c r="V257" s="288"/>
      <c r="W257" s="288"/>
      <c r="X257" s="288"/>
      <c r="Y257" s="288"/>
      <c r="Z257" s="288"/>
    </row>
    <row r="258" spans="1:26" ht="12.75" customHeight="1">
      <c r="A258" s="288"/>
      <c r="B258" s="288"/>
      <c r="C258" s="288"/>
      <c r="D258" s="288"/>
      <c r="E258" s="288"/>
      <c r="F258" s="288"/>
      <c r="G258" s="288"/>
      <c r="H258" s="288"/>
      <c r="I258" s="288"/>
      <c r="J258" s="288"/>
      <c r="K258" s="288"/>
      <c r="L258" s="288"/>
      <c r="M258" s="288"/>
      <c r="N258" s="288"/>
      <c r="O258" s="288"/>
      <c r="P258" s="288"/>
      <c r="Q258" s="288"/>
      <c r="R258" s="288"/>
      <c r="S258" s="288"/>
      <c r="T258" s="288"/>
      <c r="U258" s="288"/>
      <c r="V258" s="288"/>
      <c r="W258" s="288"/>
      <c r="X258" s="288"/>
      <c r="Y258" s="288"/>
      <c r="Z258" s="288"/>
    </row>
    <row r="259" spans="1:26" ht="12.75" customHeight="1">
      <c r="A259" s="288"/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88"/>
      <c r="U259" s="288"/>
      <c r="V259" s="288"/>
      <c r="W259" s="288"/>
      <c r="X259" s="288"/>
      <c r="Y259" s="288"/>
      <c r="Z259" s="288"/>
    </row>
    <row r="260" spans="1:26" ht="12.75" customHeight="1">
      <c r="A260" s="288"/>
      <c r="B260" s="288"/>
      <c r="C260" s="288"/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8"/>
      <c r="O260" s="288"/>
      <c r="P260" s="288"/>
      <c r="Q260" s="288"/>
      <c r="R260" s="288"/>
      <c r="S260" s="288"/>
      <c r="T260" s="288"/>
      <c r="U260" s="288"/>
      <c r="V260" s="288"/>
      <c r="W260" s="288"/>
      <c r="X260" s="288"/>
      <c r="Y260" s="288"/>
      <c r="Z260" s="288"/>
    </row>
    <row r="261" spans="1:26" ht="12.75" customHeight="1">
      <c r="A261" s="288"/>
      <c r="B261" s="288"/>
      <c r="C261" s="288"/>
      <c r="D261" s="288"/>
      <c r="E261" s="288"/>
      <c r="F261" s="288"/>
      <c r="G261" s="288"/>
      <c r="H261" s="288"/>
      <c r="I261" s="288"/>
      <c r="J261" s="288"/>
      <c r="K261" s="288"/>
      <c r="L261" s="288"/>
      <c r="M261" s="288"/>
      <c r="N261" s="288"/>
      <c r="O261" s="288"/>
      <c r="P261" s="288"/>
      <c r="Q261" s="288"/>
      <c r="R261" s="288"/>
      <c r="S261" s="288"/>
      <c r="T261" s="288"/>
      <c r="U261" s="288"/>
      <c r="V261" s="288"/>
      <c r="W261" s="288"/>
      <c r="X261" s="288"/>
      <c r="Y261" s="288"/>
      <c r="Z261" s="288"/>
    </row>
    <row r="262" spans="1:26" ht="12.75" customHeight="1">
      <c r="A262" s="288"/>
      <c r="B262" s="288"/>
      <c r="C262" s="288"/>
      <c r="D262" s="288"/>
      <c r="E262" s="288"/>
      <c r="F262" s="288"/>
      <c r="G262" s="288"/>
      <c r="H262" s="288"/>
      <c r="I262" s="288"/>
      <c r="J262" s="288"/>
      <c r="K262" s="288"/>
      <c r="L262" s="288"/>
      <c r="M262" s="288"/>
      <c r="N262" s="288"/>
      <c r="O262" s="288"/>
      <c r="P262" s="288"/>
      <c r="Q262" s="288"/>
      <c r="R262" s="288"/>
      <c r="S262" s="288"/>
      <c r="T262" s="288"/>
      <c r="U262" s="288"/>
      <c r="V262" s="288"/>
      <c r="W262" s="288"/>
      <c r="X262" s="288"/>
      <c r="Y262" s="288"/>
      <c r="Z262" s="288"/>
    </row>
    <row r="263" spans="1:26" ht="12.75" customHeight="1">
      <c r="A263" s="288"/>
      <c r="B263" s="288"/>
      <c r="C263" s="288"/>
      <c r="D263" s="288"/>
      <c r="E263" s="288"/>
      <c r="F263" s="288"/>
      <c r="G263" s="288"/>
      <c r="H263" s="288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</row>
    <row r="264" spans="1:26" ht="12.75" customHeight="1">
      <c r="A264" s="288"/>
      <c r="B264" s="288"/>
      <c r="C264" s="288"/>
      <c r="D264" s="288"/>
      <c r="E264" s="288"/>
      <c r="F264" s="288"/>
      <c r="G264" s="288"/>
      <c r="H264" s="288"/>
      <c r="I264" s="288"/>
      <c r="J264" s="288"/>
      <c r="K264" s="288"/>
      <c r="L264" s="288"/>
      <c r="M264" s="288"/>
      <c r="N264" s="288"/>
      <c r="O264" s="288"/>
      <c r="P264" s="288"/>
      <c r="Q264" s="288"/>
      <c r="R264" s="288"/>
      <c r="S264" s="288"/>
      <c r="T264" s="288"/>
      <c r="U264" s="288"/>
      <c r="V264" s="288"/>
      <c r="W264" s="288"/>
      <c r="X264" s="288"/>
      <c r="Y264" s="288"/>
      <c r="Z264" s="288"/>
    </row>
    <row r="265" spans="1:26" ht="12.75" customHeight="1">
      <c r="A265" s="288"/>
      <c r="B265" s="288"/>
      <c r="C265" s="288"/>
      <c r="D265" s="288"/>
      <c r="E265" s="288"/>
      <c r="F265" s="288"/>
      <c r="G265" s="288"/>
      <c r="H265" s="288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  <c r="S265" s="288"/>
      <c r="T265" s="288"/>
      <c r="U265" s="288"/>
      <c r="V265" s="288"/>
      <c r="W265" s="288"/>
      <c r="X265" s="288"/>
      <c r="Y265" s="288"/>
      <c r="Z265" s="288"/>
    </row>
    <row r="266" spans="1:26" ht="12.75" customHeight="1">
      <c r="A266" s="288"/>
      <c r="B266" s="288"/>
      <c r="C266" s="288"/>
      <c r="D266" s="288"/>
      <c r="E266" s="288"/>
      <c r="F266" s="288"/>
      <c r="G266" s="288"/>
      <c r="H266" s="288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</row>
    <row r="267" spans="1:26" ht="12.75" customHeight="1">
      <c r="A267" s="288"/>
      <c r="B267" s="288"/>
      <c r="C267" s="288"/>
      <c r="D267" s="288"/>
      <c r="E267" s="288"/>
      <c r="F267" s="288"/>
      <c r="G267" s="288"/>
      <c r="H267" s="288"/>
      <c r="I267" s="288"/>
      <c r="J267" s="288"/>
      <c r="K267" s="288"/>
      <c r="L267" s="288"/>
      <c r="M267" s="288"/>
      <c r="N267" s="288"/>
      <c r="O267" s="288"/>
      <c r="P267" s="288"/>
      <c r="Q267" s="288"/>
      <c r="R267" s="288"/>
      <c r="S267" s="288"/>
      <c r="T267" s="288"/>
      <c r="U267" s="288"/>
      <c r="V267" s="288"/>
      <c r="W267" s="288"/>
      <c r="X267" s="288"/>
      <c r="Y267" s="288"/>
      <c r="Z267" s="288"/>
    </row>
    <row r="268" spans="1:26" ht="12.75" customHeight="1">
      <c r="A268" s="288"/>
      <c r="B268" s="288"/>
      <c r="C268" s="288"/>
      <c r="D268" s="288"/>
      <c r="E268" s="288"/>
      <c r="F268" s="288"/>
      <c r="G268" s="288"/>
      <c r="H268" s="288"/>
      <c r="I268" s="288"/>
      <c r="J268" s="288"/>
      <c r="K268" s="288"/>
      <c r="L268" s="288"/>
      <c r="M268" s="288"/>
      <c r="N268" s="288"/>
      <c r="O268" s="288"/>
      <c r="P268" s="288"/>
      <c r="Q268" s="288"/>
      <c r="R268" s="288"/>
      <c r="S268" s="288"/>
      <c r="T268" s="288"/>
      <c r="U268" s="288"/>
      <c r="V268" s="288"/>
      <c r="W268" s="288"/>
      <c r="X268" s="288"/>
      <c r="Y268" s="288"/>
      <c r="Z268" s="288"/>
    </row>
    <row r="269" spans="1:26" ht="12.75" customHeight="1">
      <c r="A269" s="288"/>
      <c r="B269" s="288"/>
      <c r="C269" s="288"/>
      <c r="D269" s="288"/>
      <c r="E269" s="288"/>
      <c r="F269" s="288"/>
      <c r="G269" s="288"/>
      <c r="H269" s="288"/>
      <c r="I269" s="288"/>
      <c r="J269" s="288"/>
      <c r="K269" s="288"/>
      <c r="L269" s="288"/>
      <c r="M269" s="288"/>
      <c r="N269" s="288"/>
      <c r="O269" s="288"/>
      <c r="P269" s="288"/>
      <c r="Q269" s="288"/>
      <c r="R269" s="288"/>
      <c r="S269" s="288"/>
      <c r="T269" s="288"/>
      <c r="U269" s="288"/>
      <c r="V269" s="288"/>
      <c r="W269" s="288"/>
      <c r="X269" s="288"/>
      <c r="Y269" s="288"/>
      <c r="Z269" s="288"/>
    </row>
    <row r="270" spans="1:26" ht="12.75" customHeight="1">
      <c r="A270" s="288"/>
      <c r="B270" s="288"/>
      <c r="C270" s="288"/>
      <c r="D270" s="288"/>
      <c r="E270" s="288"/>
      <c r="F270" s="288"/>
      <c r="G270" s="288"/>
      <c r="H270" s="288"/>
      <c r="I270" s="288"/>
      <c r="J270" s="288"/>
      <c r="K270" s="288"/>
      <c r="L270" s="288"/>
      <c r="M270" s="288"/>
      <c r="N270" s="288"/>
      <c r="O270" s="288"/>
      <c r="P270" s="288"/>
      <c r="Q270" s="288"/>
      <c r="R270" s="288"/>
      <c r="S270" s="288"/>
      <c r="T270" s="288"/>
      <c r="U270" s="288"/>
      <c r="V270" s="288"/>
      <c r="W270" s="288"/>
      <c r="X270" s="288"/>
      <c r="Y270" s="288"/>
      <c r="Z270" s="288"/>
    </row>
    <row r="271" spans="1:26" ht="12.75" customHeight="1">
      <c r="A271" s="288"/>
      <c r="B271" s="288"/>
      <c r="C271" s="288"/>
      <c r="D271" s="288"/>
      <c r="E271" s="288"/>
      <c r="F271" s="288"/>
      <c r="G271" s="288"/>
      <c r="H271" s="288"/>
      <c r="I271" s="288"/>
      <c r="J271" s="288"/>
      <c r="K271" s="288"/>
      <c r="L271" s="288"/>
      <c r="M271" s="288"/>
      <c r="N271" s="288"/>
      <c r="O271" s="288"/>
      <c r="P271" s="288"/>
      <c r="Q271" s="288"/>
      <c r="R271" s="288"/>
      <c r="S271" s="288"/>
      <c r="T271" s="288"/>
      <c r="U271" s="288"/>
      <c r="V271" s="288"/>
      <c r="W271" s="288"/>
      <c r="X271" s="288"/>
      <c r="Y271" s="288"/>
      <c r="Z271" s="288"/>
    </row>
    <row r="272" spans="1:26" ht="12.75" customHeight="1">
      <c r="A272" s="288"/>
      <c r="B272" s="288"/>
      <c r="C272" s="288"/>
      <c r="D272" s="288"/>
      <c r="E272" s="288"/>
      <c r="F272" s="288"/>
      <c r="G272" s="288"/>
      <c r="H272" s="288"/>
      <c r="I272" s="288"/>
      <c r="J272" s="288"/>
      <c r="K272" s="288"/>
      <c r="L272" s="288"/>
      <c r="M272" s="288"/>
      <c r="N272" s="288"/>
      <c r="O272" s="288"/>
      <c r="P272" s="288"/>
      <c r="Q272" s="288"/>
      <c r="R272" s="288"/>
      <c r="S272" s="288"/>
      <c r="T272" s="288"/>
      <c r="U272" s="288"/>
      <c r="V272" s="288"/>
      <c r="W272" s="288"/>
      <c r="X272" s="288"/>
      <c r="Y272" s="288"/>
      <c r="Z272" s="288"/>
    </row>
    <row r="273" spans="1:26" ht="12.75" customHeight="1">
      <c r="A273" s="288"/>
      <c r="B273" s="288"/>
      <c r="C273" s="288"/>
      <c r="D273" s="288"/>
      <c r="E273" s="288"/>
      <c r="F273" s="288"/>
      <c r="G273" s="288"/>
      <c r="H273" s="288"/>
      <c r="I273" s="288"/>
      <c r="J273" s="288"/>
      <c r="K273" s="288"/>
      <c r="L273" s="288"/>
      <c r="M273" s="288"/>
      <c r="N273" s="288"/>
      <c r="O273" s="288"/>
      <c r="P273" s="288"/>
      <c r="Q273" s="288"/>
      <c r="R273" s="288"/>
      <c r="S273" s="288"/>
      <c r="T273" s="288"/>
      <c r="U273" s="288"/>
      <c r="V273" s="288"/>
      <c r="W273" s="288"/>
      <c r="X273" s="288"/>
      <c r="Y273" s="288"/>
      <c r="Z273" s="288"/>
    </row>
    <row r="274" spans="1:26" ht="12.75" customHeight="1">
      <c r="A274" s="288"/>
      <c r="B274" s="288"/>
      <c r="C274" s="288"/>
      <c r="D274" s="288"/>
      <c r="E274" s="288"/>
      <c r="F274" s="288"/>
      <c r="G274" s="288"/>
      <c r="H274" s="288"/>
      <c r="I274" s="288"/>
      <c r="J274" s="288"/>
      <c r="K274" s="288"/>
      <c r="L274" s="288"/>
      <c r="M274" s="288"/>
      <c r="N274" s="288"/>
      <c r="O274" s="288"/>
      <c r="P274" s="288"/>
      <c r="Q274" s="288"/>
      <c r="R274" s="288"/>
      <c r="S274" s="288"/>
      <c r="T274" s="288"/>
      <c r="U274" s="288"/>
      <c r="V274" s="288"/>
      <c r="W274" s="288"/>
      <c r="X274" s="288"/>
      <c r="Y274" s="288"/>
      <c r="Z274" s="288"/>
    </row>
    <row r="275" spans="1:26" ht="12.75" customHeight="1">
      <c r="A275" s="288"/>
      <c r="B275" s="288"/>
      <c r="C275" s="288"/>
      <c r="D275" s="288"/>
      <c r="E275" s="288"/>
      <c r="F275" s="288"/>
      <c r="G275" s="288"/>
      <c r="H275" s="288"/>
      <c r="I275" s="288"/>
      <c r="J275" s="288"/>
      <c r="K275" s="288"/>
      <c r="L275" s="288"/>
      <c r="M275" s="288"/>
      <c r="N275" s="288"/>
      <c r="O275" s="288"/>
      <c r="P275" s="288"/>
      <c r="Q275" s="288"/>
      <c r="R275" s="288"/>
      <c r="S275" s="288"/>
      <c r="T275" s="288"/>
      <c r="U275" s="288"/>
      <c r="V275" s="288"/>
      <c r="W275" s="288"/>
      <c r="X275" s="288"/>
      <c r="Y275" s="288"/>
      <c r="Z275" s="288"/>
    </row>
    <row r="276" spans="1:26" ht="12.75" customHeight="1">
      <c r="A276" s="288"/>
      <c r="B276" s="288"/>
      <c r="C276" s="288"/>
      <c r="D276" s="288"/>
      <c r="E276" s="288"/>
      <c r="F276" s="288"/>
      <c r="G276" s="288"/>
      <c r="H276" s="288"/>
      <c r="I276" s="288"/>
      <c r="J276" s="288"/>
      <c r="K276" s="288"/>
      <c r="L276" s="288"/>
      <c r="M276" s="288"/>
      <c r="N276" s="288"/>
      <c r="O276" s="288"/>
      <c r="P276" s="288"/>
      <c r="Q276" s="288"/>
      <c r="R276" s="288"/>
      <c r="S276" s="288"/>
      <c r="T276" s="288"/>
      <c r="U276" s="288"/>
      <c r="V276" s="288"/>
      <c r="W276" s="288"/>
      <c r="X276" s="288"/>
      <c r="Y276" s="288"/>
      <c r="Z276" s="288"/>
    </row>
    <row r="277" spans="1:26" ht="12.75" customHeight="1">
      <c r="A277" s="288"/>
      <c r="B277" s="288"/>
      <c r="C277" s="288"/>
      <c r="D277" s="288"/>
      <c r="E277" s="288"/>
      <c r="F277" s="288"/>
      <c r="G277" s="288"/>
      <c r="H277" s="288"/>
      <c r="I277" s="288"/>
      <c r="J277" s="288"/>
      <c r="K277" s="288"/>
      <c r="L277" s="288"/>
      <c r="M277" s="288"/>
      <c r="N277" s="288"/>
      <c r="O277" s="288"/>
      <c r="P277" s="288"/>
      <c r="Q277" s="288"/>
      <c r="R277" s="288"/>
      <c r="S277" s="288"/>
      <c r="T277" s="288"/>
      <c r="U277" s="288"/>
      <c r="V277" s="288"/>
      <c r="W277" s="288"/>
      <c r="X277" s="288"/>
      <c r="Y277" s="288"/>
      <c r="Z277" s="288"/>
    </row>
    <row r="278" spans="1:26" ht="12.75" customHeight="1">
      <c r="A278" s="288"/>
      <c r="B278" s="288"/>
      <c r="C278" s="288"/>
      <c r="D278" s="288"/>
      <c r="E278" s="288"/>
      <c r="F278" s="288"/>
      <c r="G278" s="288"/>
      <c r="H278" s="288"/>
      <c r="I278" s="288"/>
      <c r="J278" s="288"/>
      <c r="K278" s="288"/>
      <c r="L278" s="288"/>
      <c r="M278" s="288"/>
      <c r="N278" s="288"/>
      <c r="O278" s="288"/>
      <c r="P278" s="288"/>
      <c r="Q278" s="288"/>
      <c r="R278" s="288"/>
      <c r="S278" s="288"/>
      <c r="T278" s="288"/>
      <c r="U278" s="288"/>
      <c r="V278" s="288"/>
      <c r="W278" s="288"/>
      <c r="X278" s="288"/>
      <c r="Y278" s="288"/>
      <c r="Z278" s="288"/>
    </row>
    <row r="279" spans="1:26" ht="12.75" customHeight="1">
      <c r="A279" s="288"/>
      <c r="B279" s="288"/>
      <c r="C279" s="288"/>
      <c r="D279" s="288"/>
      <c r="E279" s="288"/>
      <c r="F279" s="288"/>
      <c r="G279" s="288"/>
      <c r="H279" s="288"/>
      <c r="I279" s="288"/>
      <c r="J279" s="288"/>
      <c r="K279" s="288"/>
      <c r="L279" s="288"/>
      <c r="M279" s="288"/>
      <c r="N279" s="288"/>
      <c r="O279" s="288"/>
      <c r="P279" s="288"/>
      <c r="Q279" s="288"/>
      <c r="R279" s="288"/>
      <c r="S279" s="288"/>
      <c r="T279" s="288"/>
      <c r="U279" s="288"/>
      <c r="V279" s="288"/>
      <c r="W279" s="288"/>
      <c r="X279" s="288"/>
      <c r="Y279" s="288"/>
      <c r="Z279" s="288"/>
    </row>
    <row r="280" spans="1:26" ht="12.75" customHeight="1">
      <c r="A280" s="288"/>
      <c r="B280" s="288"/>
      <c r="C280" s="288"/>
      <c r="D280" s="288"/>
      <c r="E280" s="288"/>
      <c r="F280" s="288"/>
      <c r="G280" s="288"/>
      <c r="H280" s="288"/>
      <c r="I280" s="288"/>
      <c r="J280" s="288"/>
      <c r="K280" s="288"/>
      <c r="L280" s="288"/>
      <c r="M280" s="288"/>
      <c r="N280" s="288"/>
      <c r="O280" s="288"/>
      <c r="P280" s="288"/>
      <c r="Q280" s="288"/>
      <c r="R280" s="288"/>
      <c r="S280" s="288"/>
      <c r="T280" s="288"/>
      <c r="U280" s="288"/>
      <c r="V280" s="288"/>
      <c r="W280" s="288"/>
      <c r="X280" s="288"/>
      <c r="Y280" s="288"/>
      <c r="Z280" s="288"/>
    </row>
    <row r="281" spans="1:26" ht="12.75" customHeight="1">
      <c r="A281" s="288"/>
      <c r="B281" s="288"/>
      <c r="C281" s="288"/>
      <c r="D281" s="288"/>
      <c r="E281" s="288"/>
      <c r="F281" s="288"/>
      <c r="G281" s="288"/>
      <c r="H281" s="288"/>
      <c r="I281" s="288"/>
      <c r="J281" s="288"/>
      <c r="K281" s="288"/>
      <c r="L281" s="288"/>
      <c r="M281" s="288"/>
      <c r="N281" s="288"/>
      <c r="O281" s="288"/>
      <c r="P281" s="288"/>
      <c r="Q281" s="288"/>
      <c r="R281" s="288"/>
      <c r="S281" s="288"/>
      <c r="T281" s="288"/>
      <c r="U281" s="288"/>
      <c r="V281" s="288"/>
      <c r="W281" s="288"/>
      <c r="X281" s="288"/>
      <c r="Y281" s="288"/>
      <c r="Z281" s="288"/>
    </row>
    <row r="282" spans="1:26" ht="12.75" customHeight="1">
      <c r="A282" s="288"/>
      <c r="B282" s="288"/>
      <c r="C282" s="288"/>
      <c r="D282" s="288"/>
      <c r="E282" s="288"/>
      <c r="F282" s="288"/>
      <c r="G282" s="288"/>
      <c r="H282" s="288"/>
      <c r="I282" s="288"/>
      <c r="J282" s="288"/>
      <c r="K282" s="288"/>
      <c r="L282" s="288"/>
      <c r="M282" s="288"/>
      <c r="N282" s="288"/>
      <c r="O282" s="288"/>
      <c r="P282" s="288"/>
      <c r="Q282" s="288"/>
      <c r="R282" s="288"/>
      <c r="S282" s="288"/>
      <c r="T282" s="288"/>
      <c r="U282" s="288"/>
      <c r="V282" s="288"/>
      <c r="W282" s="288"/>
      <c r="X282" s="288"/>
      <c r="Y282" s="288"/>
      <c r="Z282" s="288"/>
    </row>
    <row r="283" spans="1:26" ht="12.75" customHeight="1">
      <c r="A283" s="288"/>
      <c r="B283" s="288"/>
      <c r="C283" s="288"/>
      <c r="D283" s="288"/>
      <c r="E283" s="288"/>
      <c r="F283" s="288"/>
      <c r="G283" s="288"/>
      <c r="H283" s="288"/>
      <c r="I283" s="288"/>
      <c r="J283" s="288"/>
      <c r="K283" s="288"/>
      <c r="L283" s="288"/>
      <c r="M283" s="288"/>
      <c r="N283" s="288"/>
      <c r="O283" s="288"/>
      <c r="P283" s="288"/>
      <c r="Q283" s="288"/>
      <c r="R283" s="288"/>
      <c r="S283" s="288"/>
      <c r="T283" s="288"/>
      <c r="U283" s="288"/>
      <c r="V283" s="288"/>
      <c r="W283" s="288"/>
      <c r="X283" s="288"/>
      <c r="Y283" s="288"/>
      <c r="Z283" s="288"/>
    </row>
    <row r="284" spans="1:26" ht="12.75" customHeight="1">
      <c r="A284" s="288"/>
      <c r="B284" s="288"/>
      <c r="C284" s="288"/>
      <c r="D284" s="288"/>
      <c r="E284" s="288"/>
      <c r="F284" s="288"/>
      <c r="G284" s="288"/>
      <c r="H284" s="288"/>
      <c r="I284" s="288"/>
      <c r="J284" s="288"/>
      <c r="K284" s="288"/>
      <c r="L284" s="288"/>
      <c r="M284" s="288"/>
      <c r="N284" s="288"/>
      <c r="O284" s="288"/>
      <c r="P284" s="288"/>
      <c r="Q284" s="288"/>
      <c r="R284" s="288"/>
      <c r="S284" s="288"/>
      <c r="T284" s="288"/>
      <c r="U284" s="288"/>
      <c r="V284" s="288"/>
      <c r="W284" s="288"/>
      <c r="X284" s="288"/>
      <c r="Y284" s="288"/>
      <c r="Z284" s="288"/>
    </row>
    <row r="285" spans="1:26" ht="12.75" customHeight="1">
      <c r="A285" s="288"/>
      <c r="B285" s="288"/>
      <c r="C285" s="288"/>
      <c r="D285" s="288"/>
      <c r="E285" s="288"/>
      <c r="F285" s="288"/>
      <c r="G285" s="288"/>
      <c r="H285" s="288"/>
      <c r="I285" s="288"/>
      <c r="J285" s="288"/>
      <c r="K285" s="288"/>
      <c r="L285" s="288"/>
      <c r="M285" s="288"/>
      <c r="N285" s="288"/>
      <c r="O285" s="288"/>
      <c r="P285" s="288"/>
      <c r="Q285" s="288"/>
      <c r="R285" s="288"/>
      <c r="S285" s="288"/>
      <c r="T285" s="288"/>
      <c r="U285" s="288"/>
      <c r="V285" s="288"/>
      <c r="W285" s="288"/>
      <c r="X285" s="288"/>
      <c r="Y285" s="288"/>
      <c r="Z285" s="288"/>
    </row>
    <row r="286" spans="1:26" ht="12.75" customHeight="1">
      <c r="A286" s="288"/>
      <c r="B286" s="288"/>
      <c r="C286" s="288"/>
      <c r="D286" s="288"/>
      <c r="E286" s="288"/>
      <c r="F286" s="288"/>
      <c r="G286" s="288"/>
      <c r="H286" s="288"/>
      <c r="I286" s="288"/>
      <c r="J286" s="288"/>
      <c r="K286" s="288"/>
      <c r="L286" s="288"/>
      <c r="M286" s="288"/>
      <c r="N286" s="288"/>
      <c r="O286" s="288"/>
      <c r="P286" s="288"/>
      <c r="Q286" s="288"/>
      <c r="R286" s="288"/>
      <c r="S286" s="288"/>
      <c r="T286" s="288"/>
      <c r="U286" s="288"/>
      <c r="V286" s="288"/>
      <c r="W286" s="288"/>
      <c r="X286" s="288"/>
      <c r="Y286" s="288"/>
      <c r="Z286" s="288"/>
    </row>
    <row r="287" spans="1:26" ht="12.75" customHeight="1">
      <c r="A287" s="288"/>
      <c r="B287" s="288"/>
      <c r="C287" s="288"/>
      <c r="D287" s="288"/>
      <c r="E287" s="288"/>
      <c r="F287" s="288"/>
      <c r="G287" s="288"/>
      <c r="H287" s="288"/>
      <c r="I287" s="288"/>
      <c r="J287" s="288"/>
      <c r="K287" s="288"/>
      <c r="L287" s="288"/>
      <c r="M287" s="288"/>
      <c r="N287" s="288"/>
      <c r="O287" s="288"/>
      <c r="P287" s="288"/>
      <c r="Q287" s="288"/>
      <c r="R287" s="288"/>
      <c r="S287" s="288"/>
      <c r="T287" s="288"/>
      <c r="U287" s="288"/>
      <c r="V287" s="288"/>
      <c r="W287" s="288"/>
      <c r="X287" s="288"/>
      <c r="Y287" s="288"/>
      <c r="Z287" s="288"/>
    </row>
    <row r="288" spans="1:26" ht="12.75" customHeight="1">
      <c r="A288" s="288"/>
      <c r="B288" s="288"/>
      <c r="C288" s="288"/>
      <c r="D288" s="288"/>
      <c r="E288" s="288"/>
      <c r="F288" s="288"/>
      <c r="G288" s="288"/>
      <c r="H288" s="288"/>
      <c r="I288" s="288"/>
      <c r="J288" s="288"/>
      <c r="K288" s="288"/>
      <c r="L288" s="288"/>
      <c r="M288" s="288"/>
      <c r="N288" s="288"/>
      <c r="O288" s="288"/>
      <c r="P288" s="288"/>
      <c r="Q288" s="288"/>
      <c r="R288" s="288"/>
      <c r="S288" s="288"/>
      <c r="T288" s="288"/>
      <c r="U288" s="288"/>
      <c r="V288" s="288"/>
      <c r="W288" s="288"/>
      <c r="X288" s="288"/>
      <c r="Y288" s="288"/>
      <c r="Z288" s="288"/>
    </row>
    <row r="289" spans="1:26" ht="12.75" customHeight="1">
      <c r="A289" s="288"/>
      <c r="B289" s="288"/>
      <c r="C289" s="288"/>
      <c r="D289" s="288"/>
      <c r="E289" s="288"/>
      <c r="F289" s="288"/>
      <c r="G289" s="288"/>
      <c r="H289" s="288"/>
      <c r="I289" s="288"/>
      <c r="J289" s="288"/>
      <c r="K289" s="288"/>
      <c r="L289" s="288"/>
      <c r="M289" s="288"/>
      <c r="N289" s="288"/>
      <c r="O289" s="288"/>
      <c r="P289" s="288"/>
      <c r="Q289" s="288"/>
      <c r="R289" s="288"/>
      <c r="S289" s="288"/>
      <c r="T289" s="288"/>
      <c r="U289" s="288"/>
      <c r="V289" s="288"/>
      <c r="W289" s="288"/>
      <c r="X289" s="288"/>
      <c r="Y289" s="288"/>
      <c r="Z289" s="288"/>
    </row>
    <row r="290" spans="1:26" ht="12.75" customHeight="1">
      <c r="A290" s="288"/>
      <c r="B290" s="288"/>
      <c r="C290" s="288"/>
      <c r="D290" s="288"/>
      <c r="E290" s="288"/>
      <c r="F290" s="288"/>
      <c r="G290" s="288"/>
      <c r="H290" s="288"/>
      <c r="I290" s="288"/>
      <c r="J290" s="288"/>
      <c r="K290" s="288"/>
      <c r="L290" s="288"/>
      <c r="M290" s="288"/>
      <c r="N290" s="288"/>
      <c r="O290" s="288"/>
      <c r="P290" s="288"/>
      <c r="Q290" s="288"/>
      <c r="R290" s="288"/>
      <c r="S290" s="288"/>
      <c r="T290" s="288"/>
      <c r="U290" s="288"/>
      <c r="V290" s="288"/>
      <c r="W290" s="288"/>
      <c r="X290" s="288"/>
      <c r="Y290" s="288"/>
      <c r="Z290" s="288"/>
    </row>
    <row r="291" spans="1:26" ht="12.75" customHeight="1">
      <c r="A291" s="288"/>
      <c r="B291" s="288"/>
      <c r="C291" s="288"/>
      <c r="D291" s="288"/>
      <c r="E291" s="288"/>
      <c r="F291" s="288"/>
      <c r="G291" s="288"/>
      <c r="H291" s="288"/>
      <c r="I291" s="288"/>
      <c r="J291" s="288"/>
      <c r="K291" s="288"/>
      <c r="L291" s="288"/>
      <c r="M291" s="288"/>
      <c r="N291" s="288"/>
      <c r="O291" s="288"/>
      <c r="P291" s="288"/>
      <c r="Q291" s="288"/>
      <c r="R291" s="288"/>
      <c r="S291" s="288"/>
      <c r="T291" s="288"/>
      <c r="U291" s="288"/>
      <c r="V291" s="288"/>
      <c r="W291" s="288"/>
      <c r="X291" s="288"/>
      <c r="Y291" s="288"/>
      <c r="Z291" s="288"/>
    </row>
    <row r="292" spans="1:26" ht="12.75" customHeight="1">
      <c r="A292" s="288"/>
      <c r="B292" s="288"/>
      <c r="C292" s="288"/>
      <c r="D292" s="288"/>
      <c r="E292" s="288"/>
      <c r="F292" s="288"/>
      <c r="G292" s="288"/>
      <c r="H292" s="288"/>
      <c r="I292" s="288"/>
      <c r="J292" s="288"/>
      <c r="K292" s="288"/>
      <c r="L292" s="288"/>
      <c r="M292" s="288"/>
      <c r="N292" s="288"/>
      <c r="O292" s="288"/>
      <c r="P292" s="288"/>
      <c r="Q292" s="288"/>
      <c r="R292" s="288"/>
      <c r="S292" s="288"/>
      <c r="T292" s="288"/>
      <c r="U292" s="288"/>
      <c r="V292" s="288"/>
      <c r="W292" s="288"/>
      <c r="X292" s="288"/>
      <c r="Y292" s="288"/>
      <c r="Z292" s="288"/>
    </row>
    <row r="293" spans="1:26" ht="12.75" customHeight="1">
      <c r="A293" s="288"/>
      <c r="B293" s="288"/>
      <c r="C293" s="288"/>
      <c r="D293" s="288"/>
      <c r="E293" s="288"/>
      <c r="F293" s="288"/>
      <c r="G293" s="288"/>
      <c r="H293" s="288"/>
      <c r="I293" s="288"/>
      <c r="J293" s="288"/>
      <c r="K293" s="288"/>
      <c r="L293" s="288"/>
      <c r="M293" s="288"/>
      <c r="N293" s="288"/>
      <c r="O293" s="288"/>
      <c r="P293" s="288"/>
      <c r="Q293" s="288"/>
      <c r="R293" s="288"/>
      <c r="S293" s="288"/>
      <c r="T293" s="288"/>
      <c r="U293" s="288"/>
      <c r="V293" s="288"/>
      <c r="W293" s="288"/>
      <c r="X293" s="288"/>
      <c r="Y293" s="288"/>
      <c r="Z293" s="288"/>
    </row>
    <row r="294" spans="1:26" ht="15.75" customHeight="1"/>
    <row r="295" spans="1:26" ht="15.75" customHeight="1"/>
    <row r="296" spans="1:26" ht="15.75" customHeight="1"/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71">
    <mergeCell ref="B76:E76"/>
    <mergeCell ref="C77:D77"/>
    <mergeCell ref="F80:O80"/>
    <mergeCell ref="F81:G81"/>
    <mergeCell ref="H81:I81"/>
    <mergeCell ref="J81:K81"/>
    <mergeCell ref="L81:M81"/>
    <mergeCell ref="N81:O81"/>
    <mergeCell ref="C75:E75"/>
    <mergeCell ref="C65:E65"/>
    <mergeCell ref="C66:E66"/>
    <mergeCell ref="C68:E68"/>
    <mergeCell ref="C69:E69"/>
    <mergeCell ref="C70:E70"/>
    <mergeCell ref="C71:E71"/>
    <mergeCell ref="C72:E72"/>
    <mergeCell ref="C73:E73"/>
    <mergeCell ref="C74:E74"/>
    <mergeCell ref="C67:E67"/>
    <mergeCell ref="C51:D51"/>
    <mergeCell ref="D63:E63"/>
    <mergeCell ref="C53:D53"/>
    <mergeCell ref="B61:E61"/>
    <mergeCell ref="B62:E62"/>
    <mergeCell ref="B54:B55"/>
    <mergeCell ref="C54:D55"/>
    <mergeCell ref="B56:B57"/>
    <mergeCell ref="C56:D57"/>
    <mergeCell ref="B60:E60"/>
    <mergeCell ref="B63:B64"/>
    <mergeCell ref="C63:C64"/>
    <mergeCell ref="C52:D52"/>
    <mergeCell ref="C45:D45"/>
    <mergeCell ref="C46:D46"/>
    <mergeCell ref="C47:D47"/>
    <mergeCell ref="C48:D48"/>
    <mergeCell ref="C49:D49"/>
    <mergeCell ref="C39:D39"/>
    <mergeCell ref="C40:D40"/>
    <mergeCell ref="C41:D41"/>
    <mergeCell ref="C42:D42"/>
    <mergeCell ref="B43:B44"/>
    <mergeCell ref="C43:D44"/>
    <mergeCell ref="Q13:Q14"/>
    <mergeCell ref="C15:E15"/>
    <mergeCell ref="Q19:Q22"/>
    <mergeCell ref="C24:D24"/>
    <mergeCell ref="X10:Y10"/>
    <mergeCell ref="F11:G11"/>
    <mergeCell ref="H11:I11"/>
    <mergeCell ref="J11:K11"/>
    <mergeCell ref="L11:M11"/>
    <mergeCell ref="N11:O11"/>
    <mergeCell ref="S11:V11"/>
    <mergeCell ref="P10:P11"/>
    <mergeCell ref="P63:P64"/>
    <mergeCell ref="D64:E64"/>
    <mergeCell ref="B2:E2"/>
    <mergeCell ref="B10:B11"/>
    <mergeCell ref="C10:C11"/>
    <mergeCell ref="E10:E11"/>
    <mergeCell ref="F10:O10"/>
    <mergeCell ref="B28:E28"/>
    <mergeCell ref="B29:P29"/>
    <mergeCell ref="B32:E32"/>
    <mergeCell ref="B33:B34"/>
    <mergeCell ref="C33:D34"/>
    <mergeCell ref="B35:B36"/>
    <mergeCell ref="C35:D36"/>
    <mergeCell ref="C37:D37"/>
    <mergeCell ref="C38:D38"/>
  </mergeCells>
  <conditionalFormatting sqref="E83 C85:D85">
    <cfRule type="cellIs" dxfId="88" priority="6" operator="greaterThan">
      <formula>0</formula>
    </cfRule>
  </conditionalFormatting>
  <conditionalFormatting sqref="V13">
    <cfRule type="cellIs" dxfId="87" priority="7" operator="lessThan">
      <formula>$U$13</formula>
    </cfRule>
  </conditionalFormatting>
  <conditionalFormatting sqref="V14">
    <cfRule type="cellIs" dxfId="86" priority="8" operator="lessThan">
      <formula>$U$14</formula>
    </cfRule>
  </conditionalFormatting>
  <conditionalFormatting sqref="V16">
    <cfRule type="cellIs" dxfId="85" priority="9" operator="lessThan">
      <formula>$U$16</formula>
    </cfRule>
  </conditionalFormatting>
  <conditionalFormatting sqref="F58:O58">
    <cfRule type="cellIs" dxfId="84" priority="10" operator="lessThan">
      <formula>$F$50/2</formula>
    </cfRule>
  </conditionalFormatting>
  <conditionalFormatting sqref="P61">
    <cfRule type="cellIs" dxfId="83" priority="11" operator="lessThan">
      <formula>#REF!</formula>
    </cfRule>
  </conditionalFormatting>
  <conditionalFormatting sqref="P61">
    <cfRule type="cellIs" dxfId="82" priority="12" operator="greaterThan">
      <formula>#REF!</formula>
    </cfRule>
  </conditionalFormatting>
  <conditionalFormatting sqref="H81">
    <cfRule type="cellIs" dxfId="81" priority="17" operator="greaterThan">
      <formula>$H$81</formula>
    </cfRule>
  </conditionalFormatting>
  <conditionalFormatting sqref="N60:O60">
    <cfRule type="cellIs" dxfId="80" priority="34" operator="lessThan">
      <formula>#REF!</formula>
    </cfRule>
  </conditionalFormatting>
  <conditionalFormatting sqref="N60:O60">
    <cfRule type="cellIs" dxfId="79" priority="35" operator="greaterThan">
      <formula>#REF!</formula>
    </cfRule>
  </conditionalFormatting>
  <conditionalFormatting sqref="H59">
    <cfRule type="cellIs" dxfId="78" priority="36" operator="lessThan">
      <formula>$H$60</formula>
    </cfRule>
  </conditionalFormatting>
  <conditionalFormatting sqref="H59">
    <cfRule type="cellIs" dxfId="77" priority="37" operator="greaterThan">
      <formula>$H$60</formula>
    </cfRule>
  </conditionalFormatting>
  <conditionalFormatting sqref="I59">
    <cfRule type="cellIs" dxfId="76" priority="38" operator="lessThan">
      <formula>$I$60</formula>
    </cfRule>
  </conditionalFormatting>
  <conditionalFormatting sqref="I59">
    <cfRule type="cellIs" dxfId="75" priority="39" operator="greaterThan">
      <formula>$I$60</formula>
    </cfRule>
  </conditionalFormatting>
  <conditionalFormatting sqref="J59">
    <cfRule type="cellIs" dxfId="74" priority="40" operator="lessThan">
      <formula>$J$60</formula>
    </cfRule>
  </conditionalFormatting>
  <conditionalFormatting sqref="J59">
    <cfRule type="cellIs" dxfId="73" priority="41" operator="greaterThan">
      <formula>$J$60</formula>
    </cfRule>
  </conditionalFormatting>
  <conditionalFormatting sqref="K59">
    <cfRule type="cellIs" dxfId="72" priority="42" operator="lessThan">
      <formula>$K$60</formula>
    </cfRule>
  </conditionalFormatting>
  <conditionalFormatting sqref="K59">
    <cfRule type="cellIs" dxfId="71" priority="43" operator="greaterThan">
      <formula>$K$60</formula>
    </cfRule>
  </conditionalFormatting>
  <conditionalFormatting sqref="L59">
    <cfRule type="cellIs" dxfId="70" priority="44" operator="lessThan">
      <formula>$L$60</formula>
    </cfRule>
  </conditionalFormatting>
  <conditionalFormatting sqref="L59">
    <cfRule type="cellIs" dxfId="69" priority="45" operator="greaterThan">
      <formula>$L$60</formula>
    </cfRule>
  </conditionalFormatting>
  <conditionalFormatting sqref="M59">
    <cfRule type="cellIs" dxfId="68" priority="46" operator="lessThan">
      <formula>$M$60</formula>
    </cfRule>
  </conditionalFormatting>
  <conditionalFormatting sqref="M59">
    <cfRule type="cellIs" dxfId="67" priority="47" operator="greaterThan">
      <formula>$M$60</formula>
    </cfRule>
  </conditionalFormatting>
  <conditionalFormatting sqref="N59">
    <cfRule type="cellIs" dxfId="66" priority="48" operator="lessThan">
      <formula>$N$60</formula>
    </cfRule>
  </conditionalFormatting>
  <conditionalFormatting sqref="N59">
    <cfRule type="cellIs" dxfId="65" priority="49" operator="greaterThan">
      <formula>$N$60</formula>
    </cfRule>
  </conditionalFormatting>
  <conditionalFormatting sqref="O59">
    <cfRule type="cellIs" dxfId="64" priority="50" operator="lessThan">
      <formula>$O$60</formula>
    </cfRule>
  </conditionalFormatting>
  <conditionalFormatting sqref="O59">
    <cfRule type="cellIs" dxfId="63" priority="51" operator="greaterThan">
      <formula>$O$60</formula>
    </cfRule>
  </conditionalFormatting>
  <conditionalFormatting sqref="F62:G62">
    <cfRule type="cellIs" dxfId="62" priority="5" operator="notEqual">
      <formula>$F$81</formula>
    </cfRule>
  </conditionalFormatting>
  <conditionalFormatting sqref="H62:I62">
    <cfRule type="cellIs" dxfId="61" priority="4" operator="notEqual">
      <formula>$H$81</formula>
    </cfRule>
  </conditionalFormatting>
  <conditionalFormatting sqref="J62:K62">
    <cfRule type="cellIs" dxfId="60" priority="3" operator="notEqual">
      <formula>$J$81</formula>
    </cfRule>
  </conditionalFormatting>
  <conditionalFormatting sqref="L62:M62">
    <cfRule type="cellIs" dxfId="59" priority="2" operator="notEqual">
      <formula>$L$81</formula>
    </cfRule>
  </conditionalFormatting>
  <conditionalFormatting sqref="N62:O62">
    <cfRule type="cellIs" dxfId="58" priority="1" operator="notEqual">
      <formula>$N$81</formula>
    </cfRule>
  </conditionalFormatting>
  <dataValidations count="6">
    <dataValidation type="list" allowBlank="1" showInputMessage="1" showErrorMessage="1" sqref="T13:T14">
      <formula1>$C$7:$C$8</formula1>
    </dataValidation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13:D14 D30">
      <formula1>$T$21:$T$23</formula1>
    </dataValidation>
    <dataValidation type="list" allowBlank="1" showErrorMessage="1" sqref="F61:O61 E33:E49 E51 E54:E57">
      <formula1>$C$7:$C$8</formula1>
    </dataValidation>
    <dataValidation type="list" allowBlank="1" showErrorMessage="1" sqref="E52:E53">
      <formula1>$T$13:$T$16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zoomScale="80" zoomScaleNormal="80" workbookViewId="0">
      <pane ySplit="10" topLeftCell="A11" activePane="bottomLeft" state="frozen"/>
      <selection pane="bottomLeft" activeCell="B34" sqref="B34"/>
    </sheetView>
  </sheetViews>
  <sheetFormatPr defaultColWidth="9.21875" defaultRowHeight="13.2"/>
  <cols>
    <col min="1" max="1" width="22.21875" style="192" customWidth="1"/>
    <col min="2" max="2" width="3.44140625" style="192" customWidth="1"/>
    <col min="3" max="3" width="50.77734375" style="192" customWidth="1"/>
    <col min="4" max="5" width="9" style="192" customWidth="1"/>
    <col min="6" max="7" width="5.77734375" style="192" customWidth="1"/>
    <col min="8" max="8" width="8.21875" style="192" customWidth="1"/>
    <col min="9" max="9" width="28" style="192" customWidth="1"/>
    <col min="10" max="10" width="4.77734375" style="192" customWidth="1"/>
    <col min="11" max="11" width="5" style="192" customWidth="1"/>
    <col min="12" max="12" width="6.21875" style="192" customWidth="1"/>
    <col min="13" max="13" width="9.21875" style="192"/>
    <col min="14" max="14" width="19.44140625" style="192" customWidth="1"/>
    <col min="15" max="15" width="14.21875" style="192" customWidth="1"/>
    <col min="16" max="16" width="17.77734375" style="192" customWidth="1"/>
    <col min="17" max="17" width="14.5546875" style="192" customWidth="1"/>
    <col min="18" max="16384" width="9.21875" style="192"/>
  </cols>
  <sheetData>
    <row r="1" spans="2:15" ht="22.8">
      <c r="B1" s="191" t="s">
        <v>1</v>
      </c>
      <c r="E1" s="193"/>
    </row>
    <row r="2" spans="2:15" ht="21">
      <c r="B2" s="194" t="s">
        <v>186</v>
      </c>
      <c r="E2" s="193"/>
    </row>
    <row r="3" spans="2:15" ht="15.6">
      <c r="B3" s="195" t="s">
        <v>187</v>
      </c>
      <c r="C3" s="195"/>
      <c r="D3" s="195"/>
      <c r="E3" s="195"/>
      <c r="F3" s="195"/>
    </row>
    <row r="4" spans="2:15" ht="15">
      <c r="B4" s="173" t="s">
        <v>15</v>
      </c>
      <c r="E4" s="196"/>
    </row>
    <row r="5" spans="2:15" ht="15">
      <c r="B5" s="197" t="s">
        <v>3</v>
      </c>
    </row>
    <row r="6" spans="2:15" ht="15">
      <c r="B6" s="6" t="s">
        <v>22</v>
      </c>
      <c r="C6"/>
    </row>
    <row r="7" spans="2:15" ht="15">
      <c r="B7" s="197"/>
      <c r="C7" s="209" t="s">
        <v>138</v>
      </c>
      <c r="D7" s="29" t="s">
        <v>139</v>
      </c>
    </row>
    <row r="8" spans="2:15" ht="15">
      <c r="B8" s="197"/>
    </row>
    <row r="9" spans="2:15" ht="21" customHeight="1">
      <c r="B9" s="1009" t="s">
        <v>4</v>
      </c>
      <c r="C9" s="1010" t="s">
        <v>5</v>
      </c>
      <c r="D9" s="198"/>
      <c r="E9" s="1011"/>
      <c r="F9" s="1010" t="s">
        <v>6</v>
      </c>
      <c r="G9" s="1013"/>
      <c r="H9" s="1013"/>
      <c r="I9" s="981" t="s">
        <v>163</v>
      </c>
    </row>
    <row r="10" spans="2:15" ht="29.25" customHeight="1">
      <c r="B10" s="1009"/>
      <c r="C10" s="1010"/>
      <c r="D10" s="199"/>
      <c r="E10" s="1012"/>
      <c r="F10" s="271" t="s">
        <v>8</v>
      </c>
      <c r="G10" s="271" t="s">
        <v>9</v>
      </c>
      <c r="H10" s="271" t="s">
        <v>10</v>
      </c>
      <c r="I10" s="981"/>
      <c r="M10" s="983" t="s">
        <v>46</v>
      </c>
      <c r="N10" s="984"/>
      <c r="O10" s="985"/>
    </row>
    <row r="11" spans="2:15">
      <c r="B11" s="270">
        <v>1</v>
      </c>
      <c r="C11" s="201" t="s">
        <v>14</v>
      </c>
      <c r="D11" s="202"/>
      <c r="E11" s="203"/>
      <c r="F11" s="204">
        <v>2</v>
      </c>
      <c r="G11" s="204">
        <v>2</v>
      </c>
      <c r="H11" s="204">
        <v>2</v>
      </c>
      <c r="I11" s="205">
        <f>SUM(F11:H11)</f>
        <v>6</v>
      </c>
      <c r="M11" s="200"/>
      <c r="N11" s="206" t="s">
        <v>50</v>
      </c>
      <c r="O11" s="206" t="s">
        <v>51</v>
      </c>
    </row>
    <row r="12" spans="2:15" ht="15" customHeight="1">
      <c r="B12" s="270">
        <v>2</v>
      </c>
      <c r="C12" s="201" t="s">
        <v>24</v>
      </c>
      <c r="D12" s="207" t="s">
        <v>193</v>
      </c>
      <c r="E12" s="203"/>
      <c r="F12" s="204">
        <v>2</v>
      </c>
      <c r="G12" s="204">
        <v>2</v>
      </c>
      <c r="H12" s="204">
        <v>1</v>
      </c>
      <c r="I12" s="205">
        <f t="shared" ref="I12:I24" si="0">SUM(F12:H12)</f>
        <v>5</v>
      </c>
      <c r="M12" s="206" t="s">
        <v>55</v>
      </c>
      <c r="N12" s="258" t="s">
        <v>138</v>
      </c>
      <c r="O12" s="208">
        <v>450</v>
      </c>
    </row>
    <row r="13" spans="2:15">
      <c r="B13" s="270">
        <v>3</v>
      </c>
      <c r="C13" s="201" t="s">
        <v>26</v>
      </c>
      <c r="D13" s="202"/>
      <c r="E13" s="203"/>
      <c r="F13" s="204">
        <v>1</v>
      </c>
      <c r="G13" s="204">
        <v>1</v>
      </c>
      <c r="H13" s="204">
        <v>1</v>
      </c>
      <c r="I13" s="205">
        <f t="shared" si="0"/>
        <v>3</v>
      </c>
    </row>
    <row r="14" spans="2:15">
      <c r="B14" s="270">
        <v>4</v>
      </c>
      <c r="C14" s="201" t="s">
        <v>307</v>
      </c>
      <c r="D14" s="202"/>
      <c r="E14" s="203"/>
      <c r="F14" s="204">
        <v>1</v>
      </c>
      <c r="G14" s="204" t="s">
        <v>192</v>
      </c>
      <c r="H14" s="204" t="s">
        <v>192</v>
      </c>
      <c r="I14" s="205">
        <f t="shared" si="0"/>
        <v>1</v>
      </c>
      <c r="M14" s="210"/>
      <c r="N14" s="211"/>
      <c r="O14" s="212"/>
    </row>
    <row r="15" spans="2:15">
      <c r="B15" s="270">
        <v>5</v>
      </c>
      <c r="C15" s="676" t="s">
        <v>332</v>
      </c>
      <c r="D15" s="644"/>
      <c r="E15" s="645"/>
      <c r="F15" s="204">
        <v>2</v>
      </c>
      <c r="G15" s="204" t="s">
        <v>192</v>
      </c>
      <c r="H15" s="204" t="s">
        <v>192</v>
      </c>
      <c r="I15" s="205">
        <f t="shared" si="0"/>
        <v>2</v>
      </c>
      <c r="M15" s="210"/>
      <c r="N15" s="211"/>
      <c r="O15" s="212"/>
    </row>
    <row r="16" spans="2:15">
      <c r="B16" s="270">
        <v>6</v>
      </c>
      <c r="C16" s="201" t="s">
        <v>31</v>
      </c>
      <c r="D16" s="202"/>
      <c r="E16" s="203"/>
      <c r="F16" s="204">
        <v>1</v>
      </c>
      <c r="G16" s="204">
        <v>1</v>
      </c>
      <c r="H16" s="204">
        <v>1</v>
      </c>
      <c r="I16" s="205">
        <f t="shared" si="0"/>
        <v>3</v>
      </c>
    </row>
    <row r="17" spans="1:17">
      <c r="B17" s="270"/>
      <c r="C17" s="636" t="s">
        <v>34</v>
      </c>
      <c r="D17" s="202"/>
      <c r="E17" s="203"/>
      <c r="F17" s="213" t="s">
        <v>192</v>
      </c>
      <c r="G17" s="213" t="s">
        <v>192</v>
      </c>
      <c r="H17" s="213" t="s">
        <v>192</v>
      </c>
      <c r="I17" s="205">
        <f t="shared" si="0"/>
        <v>0</v>
      </c>
    </row>
    <row r="18" spans="1:17">
      <c r="B18" s="270"/>
      <c r="C18" s="636" t="s">
        <v>36</v>
      </c>
      <c r="D18" s="202"/>
      <c r="E18" s="203"/>
      <c r="F18" s="213" t="s">
        <v>192</v>
      </c>
      <c r="G18" s="213" t="s">
        <v>192</v>
      </c>
      <c r="H18" s="213" t="s">
        <v>192</v>
      </c>
      <c r="I18" s="205">
        <f t="shared" si="0"/>
        <v>0</v>
      </c>
    </row>
    <row r="19" spans="1:17">
      <c r="B19" s="270">
        <v>7</v>
      </c>
      <c r="C19" s="201" t="s">
        <v>38</v>
      </c>
      <c r="D19" s="202"/>
      <c r="E19" s="203"/>
      <c r="F19" s="204">
        <v>1</v>
      </c>
      <c r="G19" s="204">
        <v>1</v>
      </c>
      <c r="H19" s="204">
        <v>1</v>
      </c>
      <c r="I19" s="205">
        <f t="shared" si="0"/>
        <v>3</v>
      </c>
      <c r="M19" s="192" t="s">
        <v>65</v>
      </c>
    </row>
    <row r="20" spans="1:17">
      <c r="B20" s="270">
        <v>8</v>
      </c>
      <c r="C20" s="201" t="s">
        <v>39</v>
      </c>
      <c r="D20" s="202"/>
      <c r="E20" s="203"/>
      <c r="F20" s="204">
        <v>2</v>
      </c>
      <c r="G20" s="204">
        <v>2</v>
      </c>
      <c r="H20" s="204">
        <v>1</v>
      </c>
      <c r="I20" s="205">
        <f t="shared" si="0"/>
        <v>5</v>
      </c>
      <c r="N20" s="15" t="s">
        <v>193</v>
      </c>
      <c r="O20" s="53" t="s">
        <v>194</v>
      </c>
    </row>
    <row r="21" spans="1:17">
      <c r="B21" s="270">
        <v>9</v>
      </c>
      <c r="C21" s="201" t="s">
        <v>40</v>
      </c>
      <c r="D21" s="202"/>
      <c r="E21" s="203"/>
      <c r="F21" s="204">
        <v>1</v>
      </c>
      <c r="G21" s="204"/>
      <c r="H21" s="204"/>
      <c r="I21" s="205">
        <f t="shared" si="0"/>
        <v>1</v>
      </c>
      <c r="N21" s="15" t="s">
        <v>195</v>
      </c>
      <c r="O21" s="53" t="s">
        <v>196</v>
      </c>
    </row>
    <row r="22" spans="1:17">
      <c r="B22" s="270">
        <v>10</v>
      </c>
      <c r="C22" s="201" t="s">
        <v>72</v>
      </c>
      <c r="D22" s="202"/>
      <c r="E22" s="203"/>
      <c r="F22" s="204">
        <v>3</v>
      </c>
      <c r="G22" s="204">
        <v>3</v>
      </c>
      <c r="H22" s="204">
        <v>3</v>
      </c>
      <c r="I22" s="205">
        <f t="shared" si="0"/>
        <v>9</v>
      </c>
      <c r="N22" s="15" t="s">
        <v>197</v>
      </c>
      <c r="O22" s="53" t="s">
        <v>198</v>
      </c>
    </row>
    <row r="23" spans="1:17">
      <c r="B23" s="270">
        <v>11</v>
      </c>
      <c r="C23" s="215" t="s">
        <v>73</v>
      </c>
      <c r="D23" s="216"/>
      <c r="E23" s="203"/>
      <c r="F23" s="204">
        <v>1</v>
      </c>
      <c r="G23" s="204"/>
      <c r="H23" s="204"/>
      <c r="I23" s="205">
        <f t="shared" si="0"/>
        <v>1</v>
      </c>
    </row>
    <row r="24" spans="1:17">
      <c r="B24" s="270">
        <v>12</v>
      </c>
      <c r="C24" s="215" t="s">
        <v>74</v>
      </c>
      <c r="D24" s="217"/>
      <c r="E24" s="218"/>
      <c r="F24" s="204">
        <v>1</v>
      </c>
      <c r="G24" s="204">
        <v>1</v>
      </c>
      <c r="H24" s="204">
        <v>1</v>
      </c>
      <c r="I24" s="205">
        <f t="shared" si="0"/>
        <v>3</v>
      </c>
    </row>
    <row r="25" spans="1:17">
      <c r="B25" s="219" t="s">
        <v>171</v>
      </c>
      <c r="C25" s="220"/>
      <c r="D25" s="221"/>
      <c r="E25" s="222"/>
      <c r="F25" s="223">
        <f t="shared" ref="F25:H25" si="1">SUM(F11:F24)</f>
        <v>18</v>
      </c>
      <c r="G25" s="224">
        <f t="shared" si="1"/>
        <v>13</v>
      </c>
      <c r="H25" s="224">
        <f t="shared" si="1"/>
        <v>11</v>
      </c>
      <c r="I25" s="223">
        <f>SUM(I11:I24)</f>
        <v>42</v>
      </c>
    </row>
    <row r="26" spans="1:17" ht="12.75" customHeight="1">
      <c r="A26" s="139">
        <f t="shared" ref="A26:A34" si="2">LEN(C26)</f>
        <v>19</v>
      </c>
      <c r="B26" s="637">
        <v>13</v>
      </c>
      <c r="C26" s="986" t="s">
        <v>144</v>
      </c>
      <c r="D26" s="987"/>
      <c r="E26" s="253" t="s">
        <v>138</v>
      </c>
      <c r="F26" s="254"/>
      <c r="G26" s="254"/>
      <c r="H26" s="254">
        <v>1</v>
      </c>
      <c r="I26" s="272">
        <f>SUM(F26:H26)</f>
        <v>1</v>
      </c>
      <c r="J26" s="988">
        <f>SUM(I26:I32)</f>
        <v>20</v>
      </c>
      <c r="K26" s="990">
        <f>SUM(J26,J34)</f>
        <v>50</v>
      </c>
      <c r="M26" s="211"/>
      <c r="N26" s="259"/>
      <c r="O26" s="259"/>
      <c r="P26" s="259"/>
      <c r="Q26" s="259"/>
    </row>
    <row r="27" spans="1:17">
      <c r="A27" s="139">
        <f t="shared" si="2"/>
        <v>39</v>
      </c>
      <c r="B27" s="637">
        <v>14</v>
      </c>
      <c r="C27" s="992" t="s">
        <v>227</v>
      </c>
      <c r="D27" s="993"/>
      <c r="E27" s="255" t="s">
        <v>138</v>
      </c>
      <c r="F27" s="235">
        <v>1</v>
      </c>
      <c r="G27" s="235"/>
      <c r="H27" s="235"/>
      <c r="I27" s="272">
        <f t="shared" ref="I27:I32" si="3">SUM(F27:H27)</f>
        <v>1</v>
      </c>
      <c r="J27" s="989"/>
      <c r="K27" s="991"/>
      <c r="M27" s="226"/>
      <c r="N27" s="259"/>
      <c r="O27" s="259"/>
      <c r="P27" s="259"/>
      <c r="Q27" s="259"/>
    </row>
    <row r="28" spans="1:17">
      <c r="A28" s="139">
        <f t="shared" si="2"/>
        <v>41</v>
      </c>
      <c r="B28" s="637">
        <v>15</v>
      </c>
      <c r="C28" s="994" t="s">
        <v>147</v>
      </c>
      <c r="D28" s="995"/>
      <c r="E28" s="255" t="s">
        <v>138</v>
      </c>
      <c r="F28" s="235">
        <v>1</v>
      </c>
      <c r="G28" s="235">
        <v>1</v>
      </c>
      <c r="H28" s="235">
        <v>1</v>
      </c>
      <c r="I28" s="272">
        <f t="shared" si="3"/>
        <v>3</v>
      </c>
      <c r="J28" s="989"/>
      <c r="K28" s="991"/>
      <c r="M28" s="226"/>
      <c r="N28" s="259"/>
      <c r="O28" s="259"/>
      <c r="P28" s="259"/>
      <c r="Q28" s="259"/>
    </row>
    <row r="29" spans="1:17">
      <c r="A29" s="275"/>
      <c r="B29" s="637">
        <v>16</v>
      </c>
      <c r="C29" s="860" t="s">
        <v>148</v>
      </c>
      <c r="D29" s="861"/>
      <c r="E29" s="255" t="s">
        <v>138</v>
      </c>
      <c r="F29" s="235">
        <v>1</v>
      </c>
      <c r="G29" s="235">
        <v>1</v>
      </c>
      <c r="H29" s="235">
        <v>2</v>
      </c>
      <c r="I29" s="272">
        <f t="shared" si="3"/>
        <v>4</v>
      </c>
      <c r="J29" s="989"/>
      <c r="K29" s="991"/>
      <c r="M29" s="226"/>
      <c r="N29" s="259"/>
      <c r="O29" s="259"/>
      <c r="P29" s="259"/>
      <c r="Q29" s="259"/>
    </row>
    <row r="30" spans="1:17">
      <c r="A30" s="139">
        <f t="shared" si="2"/>
        <v>24</v>
      </c>
      <c r="B30" s="637">
        <v>17</v>
      </c>
      <c r="C30" s="994" t="s">
        <v>326</v>
      </c>
      <c r="D30" s="995"/>
      <c r="E30" s="255" t="s">
        <v>138</v>
      </c>
      <c r="F30" s="235"/>
      <c r="G30" s="235">
        <v>1</v>
      </c>
      <c r="H30" s="235"/>
      <c r="I30" s="272">
        <f t="shared" si="3"/>
        <v>1</v>
      </c>
      <c r="J30" s="989"/>
      <c r="K30" s="991"/>
      <c r="M30" s="226"/>
      <c r="N30" s="259"/>
      <c r="O30" s="259"/>
      <c r="P30" s="259"/>
      <c r="Q30" s="259"/>
    </row>
    <row r="31" spans="1:17">
      <c r="A31" s="139">
        <f t="shared" si="2"/>
        <v>36</v>
      </c>
      <c r="B31" s="637">
        <v>18</v>
      </c>
      <c r="C31" s="994" t="s">
        <v>149</v>
      </c>
      <c r="D31" s="995"/>
      <c r="E31" s="255" t="s">
        <v>138</v>
      </c>
      <c r="F31" s="235">
        <v>2</v>
      </c>
      <c r="G31" s="235">
        <v>1</v>
      </c>
      <c r="H31" s="235">
        <v>3</v>
      </c>
      <c r="I31" s="272">
        <f t="shared" si="3"/>
        <v>6</v>
      </c>
      <c r="J31" s="989"/>
      <c r="K31" s="991"/>
      <c r="M31" s="226"/>
      <c r="N31" s="259"/>
      <c r="O31" s="259"/>
      <c r="P31" s="259"/>
      <c r="Q31" s="259"/>
    </row>
    <row r="32" spans="1:17">
      <c r="A32" s="139">
        <f t="shared" si="2"/>
        <v>34</v>
      </c>
      <c r="B32" s="637">
        <v>19</v>
      </c>
      <c r="C32" s="996" t="s">
        <v>150</v>
      </c>
      <c r="D32" s="997"/>
      <c r="E32" s="256" t="s">
        <v>138</v>
      </c>
      <c r="F32" s="257">
        <v>1</v>
      </c>
      <c r="G32" s="257">
        <v>2</v>
      </c>
      <c r="H32" s="257">
        <v>1</v>
      </c>
      <c r="I32" s="272">
        <f t="shared" si="3"/>
        <v>4</v>
      </c>
      <c r="J32" s="989"/>
      <c r="K32" s="991"/>
      <c r="M32" s="226"/>
      <c r="N32" s="259"/>
      <c r="O32" s="259"/>
      <c r="P32" s="259"/>
      <c r="Q32" s="259"/>
    </row>
    <row r="33" spans="1:15">
      <c r="B33" s="227" t="s">
        <v>91</v>
      </c>
      <c r="C33" s="228"/>
      <c r="D33" s="229"/>
      <c r="E33" s="230"/>
      <c r="F33" s="231">
        <f t="shared" ref="F33:H33" si="4">SUM(F26:F32)</f>
        <v>6</v>
      </c>
      <c r="G33" s="232">
        <f t="shared" si="4"/>
        <v>6</v>
      </c>
      <c r="H33" s="232">
        <f t="shared" si="4"/>
        <v>8</v>
      </c>
      <c r="I33" s="231">
        <f>SUM(F33:H33)</f>
        <v>20</v>
      </c>
      <c r="K33" s="991"/>
    </row>
    <row r="34" spans="1:15">
      <c r="A34" s="139">
        <f t="shared" si="2"/>
        <v>18</v>
      </c>
      <c r="B34" s="242">
        <v>20</v>
      </c>
      <c r="C34" s="998" t="s">
        <v>172</v>
      </c>
      <c r="D34" s="999"/>
      <c r="E34" s="255" t="s">
        <v>138</v>
      </c>
      <c r="F34" s="235">
        <v>6</v>
      </c>
      <c r="G34" s="235">
        <v>12</v>
      </c>
      <c r="H34" s="235">
        <v>12</v>
      </c>
      <c r="I34" s="272">
        <f>SUM(F34:H34)</f>
        <v>30</v>
      </c>
      <c r="J34" s="236">
        <f>I34</f>
        <v>30</v>
      </c>
      <c r="K34" s="991"/>
      <c r="L34" s="237">
        <f>J34/K26*100</f>
        <v>60</v>
      </c>
      <c r="N34" s="238" t="s">
        <v>207</v>
      </c>
      <c r="O34" s="233"/>
    </row>
    <row r="35" spans="1:15">
      <c r="B35" s="1000" t="s">
        <v>99</v>
      </c>
      <c r="C35" s="1001"/>
      <c r="D35" s="1001"/>
      <c r="E35" s="1002"/>
      <c r="F35" s="232">
        <f t="shared" ref="F35:H35" si="5">SUM(F34:F34)</f>
        <v>6</v>
      </c>
      <c r="G35" s="232">
        <f t="shared" si="5"/>
        <v>12</v>
      </c>
      <c r="H35" s="232">
        <f t="shared" si="5"/>
        <v>12</v>
      </c>
      <c r="I35" s="231">
        <f>SUM(F35:H35)</f>
        <v>30</v>
      </c>
    </row>
    <row r="36" spans="1:15">
      <c r="B36" s="1003" t="s">
        <v>180</v>
      </c>
      <c r="C36" s="1004"/>
      <c r="D36" s="1004"/>
      <c r="E36" s="1005"/>
      <c r="F36" s="239">
        <f t="shared" ref="F36:H36" si="6">F33+F35</f>
        <v>12</v>
      </c>
      <c r="G36" s="239">
        <f t="shared" si="6"/>
        <v>18</v>
      </c>
      <c r="H36" s="239">
        <f t="shared" si="6"/>
        <v>20</v>
      </c>
      <c r="I36" s="273">
        <f>SUM(F36:H36)</f>
        <v>50</v>
      </c>
    </row>
    <row r="37" spans="1:15">
      <c r="B37" s="1006" t="s">
        <v>114</v>
      </c>
      <c r="C37" s="1007"/>
      <c r="D37" s="1007"/>
      <c r="E37" s="1008"/>
      <c r="F37" s="240"/>
      <c r="G37" s="241"/>
      <c r="H37" s="241" t="s">
        <v>138</v>
      </c>
      <c r="I37" s="242">
        <f>COUNTA(F37:H37)</f>
        <v>1</v>
      </c>
    </row>
    <row r="38" spans="1:15" ht="23.25" customHeight="1">
      <c r="B38" s="970" t="s">
        <v>181</v>
      </c>
      <c r="C38" s="971"/>
      <c r="D38" s="971"/>
      <c r="E38" s="972"/>
      <c r="F38" s="243">
        <f t="shared" ref="F38:H38" si="7">F25+F36</f>
        <v>30</v>
      </c>
      <c r="G38" s="243">
        <f t="shared" si="7"/>
        <v>31</v>
      </c>
      <c r="H38" s="243">
        <f t="shared" si="7"/>
        <v>31</v>
      </c>
      <c r="I38" s="243">
        <f>SUM(F38:H38)</f>
        <v>92</v>
      </c>
    </row>
    <row r="39" spans="1:15" ht="15.75" customHeight="1">
      <c r="A39" s="233"/>
      <c r="B39" s="244">
        <v>1</v>
      </c>
      <c r="C39" s="975" t="s">
        <v>330</v>
      </c>
      <c r="D39" s="976"/>
      <c r="E39" s="977"/>
      <c r="F39" s="245"/>
      <c r="G39" s="245">
        <v>1</v>
      </c>
      <c r="H39" s="245">
        <v>2</v>
      </c>
      <c r="I39" s="245">
        <f>SUM(F39:H39)</f>
        <v>3</v>
      </c>
      <c r="J39" s="233"/>
      <c r="K39" s="233"/>
      <c r="L39" s="233"/>
      <c r="M39" s="233"/>
      <c r="N39" s="233"/>
      <c r="O39" s="233"/>
    </row>
    <row r="40" spans="1:15" ht="27" customHeight="1">
      <c r="A40" s="233"/>
      <c r="B40" s="973" t="s">
        <v>181</v>
      </c>
      <c r="C40" s="974"/>
      <c r="D40" s="974"/>
      <c r="E40" s="974"/>
      <c r="F40" s="974"/>
      <c r="G40" s="974"/>
      <c r="H40" s="974"/>
      <c r="I40" s="246">
        <f>SUM(I39,I38)</f>
        <v>95</v>
      </c>
      <c r="J40" s="233"/>
      <c r="K40" s="233"/>
      <c r="L40" s="233"/>
      <c r="M40" s="233"/>
      <c r="N40" s="233"/>
      <c r="O40" s="233"/>
    </row>
    <row r="41" spans="1:15" ht="12.75" customHeight="1">
      <c r="A41" s="233"/>
      <c r="B41" s="200">
        <v>1</v>
      </c>
      <c r="C41" s="975" t="s">
        <v>117</v>
      </c>
      <c r="D41" s="976"/>
      <c r="E41" s="977"/>
      <c r="F41" s="245">
        <v>2</v>
      </c>
      <c r="G41" s="245">
        <v>2</v>
      </c>
      <c r="H41" s="245">
        <v>1</v>
      </c>
      <c r="I41" s="247" t="s">
        <v>137</v>
      </c>
      <c r="J41" s="233"/>
      <c r="K41" s="233"/>
      <c r="L41" s="233"/>
      <c r="M41" s="233"/>
      <c r="N41" s="233"/>
      <c r="O41" s="233"/>
    </row>
    <row r="42" spans="1:15" ht="12.75" customHeight="1">
      <c r="A42" s="233"/>
      <c r="B42" s="200">
        <v>2</v>
      </c>
      <c r="C42" s="978" t="s">
        <v>349</v>
      </c>
      <c r="D42" s="979"/>
      <c r="E42" s="980"/>
      <c r="F42" s="245"/>
      <c r="G42" s="245"/>
      <c r="H42" s="245">
        <v>1</v>
      </c>
      <c r="I42" s="247" t="s">
        <v>137</v>
      </c>
      <c r="J42" s="233"/>
      <c r="K42" s="233"/>
      <c r="L42" s="233"/>
      <c r="M42" s="233"/>
      <c r="N42" s="233"/>
      <c r="O42" s="233"/>
    </row>
    <row r="43" spans="1:15">
      <c r="B43" s="200">
        <v>3</v>
      </c>
      <c r="C43" s="978" t="s">
        <v>182</v>
      </c>
      <c r="D43" s="979"/>
      <c r="E43" s="980"/>
      <c r="F43" s="245">
        <v>0.5</v>
      </c>
      <c r="G43" s="245">
        <v>0.5</v>
      </c>
      <c r="H43" s="245"/>
      <c r="I43" s="247" t="s">
        <v>137</v>
      </c>
    </row>
    <row r="44" spans="1:15">
      <c r="B44" s="200">
        <v>4</v>
      </c>
      <c r="C44" s="975" t="s">
        <v>125</v>
      </c>
      <c r="D44" s="976"/>
      <c r="E44" s="977"/>
      <c r="F44" s="245" t="s">
        <v>126</v>
      </c>
      <c r="G44" s="245"/>
      <c r="H44" s="245" t="s">
        <v>126</v>
      </c>
      <c r="I44" s="247" t="s">
        <v>137</v>
      </c>
    </row>
    <row r="45" spans="1:15">
      <c r="B45" s="967" t="s">
        <v>129</v>
      </c>
      <c r="C45" s="968"/>
      <c r="D45" s="968"/>
      <c r="E45" s="969"/>
      <c r="F45" s="243">
        <f>F38+SUM(F39:F43)/2</f>
        <v>31.25</v>
      </c>
      <c r="G45" s="243">
        <f>G38+SUM(G39:G43)/2</f>
        <v>32.75</v>
      </c>
      <c r="H45" s="478">
        <f>H38+SUM(H39:H43)/2</f>
        <v>33</v>
      </c>
      <c r="I45" s="243">
        <f>SUM(F45:H45)</f>
        <v>97</v>
      </c>
    </row>
    <row r="46" spans="1:15">
      <c r="B46" s="248"/>
      <c r="C46" s="249"/>
      <c r="D46" s="249"/>
      <c r="E46" s="249"/>
      <c r="F46" s="250"/>
      <c r="G46" s="250"/>
      <c r="H46" s="250"/>
      <c r="I46" s="250"/>
    </row>
    <row r="47" spans="1:15">
      <c r="B47" s="248"/>
      <c r="C47" s="251" t="s">
        <v>77</v>
      </c>
      <c r="D47" s="251"/>
      <c r="E47" s="251"/>
      <c r="F47" s="251"/>
      <c r="G47" s="251"/>
      <c r="H47" s="251"/>
      <c r="I47" s="251"/>
    </row>
    <row r="49" spans="3:8" ht="36" customHeight="1">
      <c r="F49" s="982" t="s">
        <v>78</v>
      </c>
      <c r="G49" s="982"/>
      <c r="H49" s="982"/>
    </row>
    <row r="50" spans="3:8">
      <c r="E50" s="196"/>
      <c r="F50" s="270">
        <v>30</v>
      </c>
      <c r="G50" s="270">
        <v>31</v>
      </c>
      <c r="H50" s="270">
        <v>31</v>
      </c>
    </row>
    <row r="51" spans="3:8">
      <c r="C51" s="214"/>
      <c r="D51" s="214"/>
      <c r="E51" s="196"/>
      <c r="F51" s="212"/>
      <c r="G51" s="212"/>
      <c r="H51" s="212"/>
    </row>
    <row r="52" spans="3:8">
      <c r="C52" s="214"/>
      <c r="D52" s="214"/>
      <c r="E52" s="196"/>
      <c r="F52" s="212"/>
      <c r="G52" s="212"/>
      <c r="H52" s="212"/>
    </row>
    <row r="53" spans="3:8">
      <c r="C53" s="196"/>
      <c r="D53" s="196"/>
      <c r="E53" s="196"/>
    </row>
    <row r="54" spans="3:8">
      <c r="C54" s="196"/>
      <c r="D54" s="196"/>
      <c r="E54" s="252"/>
    </row>
    <row r="55" spans="3:8">
      <c r="E55" s="252"/>
    </row>
    <row r="56" spans="3:8">
      <c r="C56" s="252"/>
      <c r="D56" s="252"/>
      <c r="E56" s="252"/>
    </row>
    <row r="57" spans="3:8">
      <c r="C57" s="252"/>
      <c r="D57" s="252"/>
    </row>
    <row r="58" spans="3:8">
      <c r="C58" s="252"/>
      <c r="D58" s="252"/>
    </row>
    <row r="59" spans="3:8">
      <c r="C59" s="252"/>
      <c r="D59" s="252"/>
    </row>
  </sheetData>
  <mergeCells count="29">
    <mergeCell ref="C29:D29"/>
    <mergeCell ref="B9:B10"/>
    <mergeCell ref="C9:C10"/>
    <mergeCell ref="E9:E10"/>
    <mergeCell ref="F9:H9"/>
    <mergeCell ref="C15:E15"/>
    <mergeCell ref="I9:I10"/>
    <mergeCell ref="F49:H49"/>
    <mergeCell ref="C39:E39"/>
    <mergeCell ref="M10:O10"/>
    <mergeCell ref="C26:D26"/>
    <mergeCell ref="J26:J32"/>
    <mergeCell ref="K26:K34"/>
    <mergeCell ref="C27:D27"/>
    <mergeCell ref="C28:D28"/>
    <mergeCell ref="C30:D30"/>
    <mergeCell ref="C31:D31"/>
    <mergeCell ref="C32:D32"/>
    <mergeCell ref="C34:D34"/>
    <mergeCell ref="B35:E35"/>
    <mergeCell ref="B36:E36"/>
    <mergeCell ref="B37:E37"/>
    <mergeCell ref="B45:E45"/>
    <mergeCell ref="B38:E38"/>
    <mergeCell ref="B40:H40"/>
    <mergeCell ref="C41:E41"/>
    <mergeCell ref="C43:E43"/>
    <mergeCell ref="C44:E44"/>
    <mergeCell ref="C42:E42"/>
  </mergeCells>
  <conditionalFormatting sqref="E53 C54:D54">
    <cfRule type="cellIs" dxfId="57" priority="7" operator="greaterThan">
      <formula>0</formula>
    </cfRule>
  </conditionalFormatting>
  <conditionalFormatting sqref="G38">
    <cfRule type="cellIs" dxfId="56" priority="5" operator="lessThan">
      <formula>$G$50</formula>
    </cfRule>
    <cfRule type="cellIs" dxfId="55" priority="6" operator="greaterThan">
      <formula>$G$50</formula>
    </cfRule>
  </conditionalFormatting>
  <conditionalFormatting sqref="H38">
    <cfRule type="cellIs" dxfId="54" priority="3" operator="lessThan">
      <formula>$H$50</formula>
    </cfRule>
    <cfRule type="cellIs" dxfId="53" priority="4" operator="greaterThan">
      <formula>$H$50</formula>
    </cfRule>
  </conditionalFormatting>
  <conditionalFormatting sqref="F38">
    <cfRule type="cellIs" dxfId="52" priority="1" operator="greaterThan">
      <formula>$F$50</formula>
    </cfRule>
    <cfRule type="cellIs" dxfId="51" priority="2" operator="lessThan">
      <formula>$F$50</formula>
    </cfRule>
  </conditionalFormatting>
  <conditionalFormatting sqref="I37">
    <cfRule type="cellIs" dxfId="50" priority="8" operator="lessThan">
      <formula>#REF!</formula>
    </cfRule>
    <cfRule type="cellIs" dxfId="49" priority="9" operator="greaterThan">
      <formula>#REF!</formula>
    </cfRule>
  </conditionalFormatting>
  <dataValidations count="4">
    <dataValidation type="list" allowBlank="1" showInputMessage="1" showErrorMessage="1" sqref="E26:E28 E30:E32">
      <formula1>$Q$13:$Q$16</formula1>
    </dataValidation>
    <dataValidation type="list" allowBlank="1" showInputMessage="1" showErrorMessage="1" sqref="D12">
      <formula1>$N$20:$N$22</formula1>
    </dataValidation>
    <dataValidation type="list" allowBlank="1" showInputMessage="1" showErrorMessage="1" sqref="E34 F37:H37">
      <formula1>$N$12:$N$14</formula1>
    </dataValidation>
    <dataValidation type="list" allowBlank="1" showInputMessage="1" showErrorMessage="1" sqref="E29">
      <formula1>$N$12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1"/>
  <sheetViews>
    <sheetView zoomScale="70" zoomScaleNormal="70" workbookViewId="0">
      <pane ySplit="7" topLeftCell="A8" activePane="bottomLeft" state="frozen"/>
      <selection pane="bottomLeft" activeCell="B37" sqref="B37:E37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8.77734375" customWidth="1"/>
    <col min="5" max="5" width="5.5546875" customWidth="1"/>
    <col min="6" max="8" width="5.77734375" customWidth="1"/>
    <col min="9" max="9" width="18.44140625" customWidth="1"/>
    <col min="10" max="11" width="8.77734375" customWidth="1"/>
    <col min="12" max="12" width="19.44140625" customWidth="1"/>
    <col min="13" max="13" width="14.21875" customWidth="1"/>
    <col min="14" max="14" width="17.77734375" customWidth="1"/>
    <col min="15" max="15" width="14.5546875" customWidth="1"/>
    <col min="16" max="23" width="8.77734375" customWidth="1"/>
  </cols>
  <sheetData>
    <row r="1" spans="1:23" ht="21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" customHeight="1">
      <c r="A2" s="172"/>
      <c r="B2" s="172" t="s">
        <v>186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5"/>
      <c r="U2" s="5"/>
      <c r="V2" s="5"/>
      <c r="W2" s="5"/>
    </row>
    <row r="3" spans="1:23" ht="12.75" customHeight="1">
      <c r="A3" s="5"/>
      <c r="B3" s="841" t="s">
        <v>213</v>
      </c>
      <c r="C3" s="671"/>
      <c r="D3" s="149"/>
      <c r="E3" s="1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2.75" customHeight="1">
      <c r="A4" s="5"/>
      <c r="B4" s="6" t="s">
        <v>188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2.75" customHeight="1">
      <c r="A5" s="5"/>
      <c r="B5" s="6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customHeight="1">
      <c r="A6" s="5"/>
      <c r="B6" s="811" t="s">
        <v>4</v>
      </c>
      <c r="C6" s="819" t="s">
        <v>5</v>
      </c>
      <c r="D6" s="56"/>
      <c r="E6" s="814"/>
      <c r="F6" s="694" t="s">
        <v>6</v>
      </c>
      <c r="G6" s="644"/>
      <c r="H6" s="644"/>
      <c r="I6" s="842" t="s">
        <v>163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.75" customHeight="1">
      <c r="A7" s="5"/>
      <c r="B7" s="651"/>
      <c r="C7" s="820"/>
      <c r="D7" s="151"/>
      <c r="E7" s="850"/>
      <c r="F7" s="269" t="s">
        <v>8</v>
      </c>
      <c r="G7" s="269" t="s">
        <v>9</v>
      </c>
      <c r="H7" s="269" t="s">
        <v>10</v>
      </c>
      <c r="I7" s="651"/>
      <c r="J7" s="5"/>
      <c r="K7" s="1048" t="s">
        <v>46</v>
      </c>
      <c r="L7" s="644"/>
      <c r="M7" s="64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2.75" customHeight="1">
      <c r="B8" s="25">
        <v>1</v>
      </c>
      <c r="C8" s="58" t="s">
        <v>14</v>
      </c>
      <c r="D8" s="152"/>
      <c r="E8" s="153"/>
      <c r="F8" s="84">
        <v>2</v>
      </c>
      <c r="G8" s="84">
        <v>2</v>
      </c>
      <c r="H8" s="84">
        <v>2</v>
      </c>
      <c r="I8" s="21">
        <f>SUM(F8:H8)</f>
        <v>6</v>
      </c>
      <c r="K8" s="25"/>
      <c r="L8" s="25" t="s">
        <v>50</v>
      </c>
      <c r="M8" s="25" t="s">
        <v>51</v>
      </c>
    </row>
    <row r="9" spans="1:23" ht="12.75" customHeight="1">
      <c r="B9" s="25">
        <v>2</v>
      </c>
      <c r="C9" s="58" t="s">
        <v>24</v>
      </c>
      <c r="D9" s="83" t="s">
        <v>193</v>
      </c>
      <c r="E9" s="153"/>
      <c r="F9" s="84">
        <v>2</v>
      </c>
      <c r="G9" s="84">
        <v>2</v>
      </c>
      <c r="H9" s="84">
        <v>1</v>
      </c>
      <c r="I9" s="21">
        <f t="shared" ref="I9:I21" si="0">SUM(F9:H9)</f>
        <v>5</v>
      </c>
      <c r="K9" s="181" t="s">
        <v>168</v>
      </c>
      <c r="L9" s="182"/>
      <c r="M9" s="50"/>
    </row>
    <row r="10" spans="1:23" ht="12.75" customHeight="1">
      <c r="B10" s="25">
        <v>3</v>
      </c>
      <c r="C10" s="58" t="s">
        <v>26</v>
      </c>
      <c r="D10" s="152"/>
      <c r="E10" s="153"/>
      <c r="F10" s="84">
        <v>1</v>
      </c>
      <c r="G10" s="84">
        <v>1</v>
      </c>
      <c r="H10" s="84">
        <v>1</v>
      </c>
      <c r="I10" s="21">
        <f t="shared" si="0"/>
        <v>3</v>
      </c>
      <c r="K10" s="25" t="s">
        <v>55</v>
      </c>
      <c r="L10" s="156"/>
      <c r="M10" s="18"/>
    </row>
    <row r="11" spans="1:23" ht="12.75" customHeight="1">
      <c r="B11" s="25">
        <v>4</v>
      </c>
      <c r="C11" s="201" t="s">
        <v>307</v>
      </c>
      <c r="D11" s="152"/>
      <c r="E11" s="153"/>
      <c r="F11" s="84">
        <v>1</v>
      </c>
      <c r="G11" s="84" t="s">
        <v>192</v>
      </c>
      <c r="H11" s="84" t="s">
        <v>192</v>
      </c>
      <c r="I11" s="21">
        <f t="shared" si="0"/>
        <v>1</v>
      </c>
      <c r="K11" s="5"/>
      <c r="L11" s="15"/>
      <c r="M11" s="23"/>
    </row>
    <row r="12" spans="1:23" ht="12.75" customHeight="1">
      <c r="B12" s="25">
        <v>5</v>
      </c>
      <c r="C12" s="676" t="s">
        <v>332</v>
      </c>
      <c r="D12" s="644"/>
      <c r="E12" s="645"/>
      <c r="F12" s="84">
        <v>2</v>
      </c>
      <c r="G12" s="84" t="s">
        <v>192</v>
      </c>
      <c r="H12" s="84" t="s">
        <v>192</v>
      </c>
      <c r="I12" s="21">
        <f t="shared" si="0"/>
        <v>2</v>
      </c>
      <c r="K12" s="53"/>
      <c r="L12" s="183"/>
      <c r="M12" s="23"/>
    </row>
    <row r="13" spans="1:23" ht="12.75" customHeight="1">
      <c r="B13" s="25">
        <v>6</v>
      </c>
      <c r="C13" s="58" t="s">
        <v>31</v>
      </c>
      <c r="D13" s="152"/>
      <c r="E13" s="153"/>
      <c r="F13" s="84">
        <v>1</v>
      </c>
      <c r="G13" s="84">
        <v>1</v>
      </c>
      <c r="H13" s="84">
        <v>1</v>
      </c>
      <c r="I13" s="21">
        <f t="shared" si="0"/>
        <v>3</v>
      </c>
    </row>
    <row r="14" spans="1:23" ht="12.75" customHeight="1">
      <c r="B14" s="25">
        <v>7</v>
      </c>
      <c r="C14" s="58" t="s">
        <v>34</v>
      </c>
      <c r="D14" s="152"/>
      <c r="E14" s="153"/>
      <c r="F14" s="84">
        <v>1</v>
      </c>
      <c r="G14" s="84">
        <v>1</v>
      </c>
      <c r="H14" s="84">
        <v>1</v>
      </c>
      <c r="I14" s="21">
        <f t="shared" si="0"/>
        <v>3</v>
      </c>
    </row>
    <row r="15" spans="1:23" ht="12.75" customHeight="1">
      <c r="B15" s="25"/>
      <c r="C15" s="638" t="s">
        <v>36</v>
      </c>
      <c r="D15" s="152"/>
      <c r="E15" s="153"/>
      <c r="F15" s="84" t="s">
        <v>192</v>
      </c>
      <c r="G15" s="84" t="s">
        <v>192</v>
      </c>
      <c r="H15" s="84" t="s">
        <v>192</v>
      </c>
      <c r="I15" s="21">
        <f t="shared" si="0"/>
        <v>0</v>
      </c>
    </row>
    <row r="16" spans="1:23" ht="12.75" customHeight="1">
      <c r="B16" s="25"/>
      <c r="C16" s="638" t="s">
        <v>38</v>
      </c>
      <c r="D16" s="152"/>
      <c r="E16" s="153"/>
      <c r="F16" s="84" t="s">
        <v>192</v>
      </c>
      <c r="G16" s="84" t="s">
        <v>192</v>
      </c>
      <c r="H16" s="84" t="s">
        <v>192</v>
      </c>
      <c r="I16" s="21">
        <f t="shared" si="0"/>
        <v>0</v>
      </c>
      <c r="K16" t="s">
        <v>65</v>
      </c>
    </row>
    <row r="17" spans="2:13" ht="12.75" customHeight="1">
      <c r="B17" s="25">
        <v>7</v>
      </c>
      <c r="C17" s="58" t="s">
        <v>39</v>
      </c>
      <c r="D17" s="152"/>
      <c r="E17" s="153"/>
      <c r="F17" s="84">
        <v>2</v>
      </c>
      <c r="G17" s="84">
        <v>2</v>
      </c>
      <c r="H17" s="84">
        <v>1</v>
      </c>
      <c r="I17" s="21">
        <f t="shared" si="0"/>
        <v>5</v>
      </c>
      <c r="L17" s="15" t="s">
        <v>193</v>
      </c>
      <c r="M17" s="53" t="s">
        <v>194</v>
      </c>
    </row>
    <row r="18" spans="2:13" ht="12.75" customHeight="1">
      <c r="B18" s="25">
        <v>8</v>
      </c>
      <c r="C18" s="58" t="s">
        <v>40</v>
      </c>
      <c r="D18" s="152"/>
      <c r="E18" s="153"/>
      <c r="F18" s="84">
        <v>1</v>
      </c>
      <c r="G18" s="84" t="s">
        <v>192</v>
      </c>
      <c r="H18" s="84" t="s">
        <v>192</v>
      </c>
      <c r="I18" s="21">
        <f t="shared" si="0"/>
        <v>1</v>
      </c>
      <c r="L18" s="15" t="s">
        <v>195</v>
      </c>
      <c r="M18" s="53" t="s">
        <v>196</v>
      </c>
    </row>
    <row r="19" spans="2:13" ht="12.75" customHeight="1">
      <c r="B19" s="25">
        <v>9</v>
      </c>
      <c r="C19" s="58" t="s">
        <v>72</v>
      </c>
      <c r="D19" s="152"/>
      <c r="E19" s="153"/>
      <c r="F19" s="84">
        <v>3</v>
      </c>
      <c r="G19" s="84">
        <v>3</v>
      </c>
      <c r="H19" s="84">
        <v>3</v>
      </c>
      <c r="I19" s="21">
        <f t="shared" si="0"/>
        <v>9</v>
      </c>
      <c r="L19" s="15" t="s">
        <v>197</v>
      </c>
      <c r="M19" s="53" t="s">
        <v>198</v>
      </c>
    </row>
    <row r="20" spans="2:13" ht="12.75" customHeight="1">
      <c r="B20" s="25">
        <v>10</v>
      </c>
      <c r="C20" s="58" t="s">
        <v>73</v>
      </c>
      <c r="D20" s="152"/>
      <c r="E20" s="153"/>
      <c r="F20" s="84">
        <v>1</v>
      </c>
      <c r="G20" s="84" t="s">
        <v>192</v>
      </c>
      <c r="H20" s="84" t="s">
        <v>192</v>
      </c>
      <c r="I20" s="21">
        <f t="shared" si="0"/>
        <v>1</v>
      </c>
    </row>
    <row r="21" spans="2:13" ht="12.75" customHeight="1">
      <c r="B21" s="25">
        <v>11</v>
      </c>
      <c r="C21" s="58" t="s">
        <v>74</v>
      </c>
      <c r="D21" s="152"/>
      <c r="E21" s="152"/>
      <c r="F21" s="84">
        <v>1</v>
      </c>
      <c r="G21" s="84">
        <v>1</v>
      </c>
      <c r="H21" s="84">
        <v>1</v>
      </c>
      <c r="I21" s="21">
        <f t="shared" si="0"/>
        <v>3</v>
      </c>
    </row>
    <row r="22" spans="2:13" ht="12.75" customHeight="1">
      <c r="B22" s="174" t="s">
        <v>171</v>
      </c>
      <c r="C22" s="175"/>
      <c r="D22" s="176"/>
      <c r="E22" s="184"/>
      <c r="F22" s="159">
        <f>SUM(F8:F21)</f>
        <v>18</v>
      </c>
      <c r="G22" s="159">
        <f t="shared" ref="G22:I22" si="1">SUM(G8:G21)</f>
        <v>13</v>
      </c>
      <c r="H22" s="159">
        <f t="shared" si="1"/>
        <v>11</v>
      </c>
      <c r="I22" s="78">
        <f t="shared" si="1"/>
        <v>42</v>
      </c>
    </row>
    <row r="23" spans="2:13" ht="12.75" customHeight="1">
      <c r="B23" s="1014">
        <v>12</v>
      </c>
      <c r="C23" s="1039" t="s">
        <v>216</v>
      </c>
      <c r="D23" s="1040"/>
      <c r="E23" s="1041"/>
      <c r="F23" s="1036"/>
      <c r="G23" s="1036"/>
      <c r="H23" s="1036"/>
      <c r="I23" s="1020"/>
    </row>
    <row r="24" spans="2:13" ht="12.75" customHeight="1">
      <c r="B24" s="1015"/>
      <c r="C24" s="1042"/>
      <c r="D24" s="1043"/>
      <c r="E24" s="1044"/>
      <c r="F24" s="1037"/>
      <c r="G24" s="1037"/>
      <c r="H24" s="1037"/>
      <c r="I24" s="1021"/>
    </row>
    <row r="25" spans="2:13" ht="12.75" customHeight="1">
      <c r="B25" s="1015"/>
      <c r="C25" s="1042"/>
      <c r="D25" s="1043"/>
      <c r="E25" s="1044"/>
      <c r="F25" s="1037"/>
      <c r="G25" s="1037"/>
      <c r="H25" s="1037"/>
      <c r="I25" s="1021"/>
    </row>
    <row r="26" spans="2:13" ht="12.75" customHeight="1">
      <c r="B26" s="1015"/>
      <c r="C26" s="1042"/>
      <c r="D26" s="1043"/>
      <c r="E26" s="1044"/>
      <c r="F26" s="1037"/>
      <c r="G26" s="1037"/>
      <c r="H26" s="1037"/>
      <c r="I26" s="1021"/>
    </row>
    <row r="27" spans="2:13" ht="12.75" customHeight="1">
      <c r="B27" s="1015"/>
      <c r="C27" s="1042"/>
      <c r="D27" s="1043"/>
      <c r="E27" s="1044"/>
      <c r="F27" s="1037"/>
      <c r="G27" s="1037"/>
      <c r="H27" s="1037"/>
      <c r="I27" s="1021"/>
    </row>
    <row r="28" spans="2:13" ht="12.75" customHeight="1">
      <c r="B28" s="1015"/>
      <c r="C28" s="1042"/>
      <c r="D28" s="1043"/>
      <c r="E28" s="1044"/>
      <c r="F28" s="1037"/>
      <c r="G28" s="1037"/>
      <c r="H28" s="1037"/>
      <c r="I28" s="1021"/>
    </row>
    <row r="29" spans="2:13" ht="12.75" customHeight="1">
      <c r="B29" s="1015"/>
      <c r="C29" s="1042"/>
      <c r="D29" s="1043"/>
      <c r="E29" s="1044"/>
      <c r="F29" s="1037"/>
      <c r="G29" s="1037"/>
      <c r="H29" s="1037"/>
      <c r="I29" s="1021"/>
    </row>
    <row r="30" spans="2:13" ht="12.75" customHeight="1">
      <c r="B30" s="1016"/>
      <c r="C30" s="1045"/>
      <c r="D30" s="1046"/>
      <c r="E30" s="1047"/>
      <c r="F30" s="1038"/>
      <c r="G30" s="1038"/>
      <c r="H30" s="1038"/>
      <c r="I30" s="1022"/>
    </row>
    <row r="31" spans="2:13" ht="12.75" customHeight="1">
      <c r="B31" s="80" t="s">
        <v>91</v>
      </c>
      <c r="C31" s="137"/>
      <c r="D31" s="81"/>
      <c r="E31" s="162"/>
      <c r="F31" s="107">
        <v>0</v>
      </c>
      <c r="G31" s="122">
        <f>SUM(G23:G30)</f>
        <v>0</v>
      </c>
      <c r="H31" s="122">
        <f>SUM(H23:H30)</f>
        <v>0</v>
      </c>
      <c r="I31" s="276">
        <f>SUM(F31:H31)</f>
        <v>0</v>
      </c>
    </row>
    <row r="32" spans="2:13" ht="12.75" customHeight="1">
      <c r="B32" s="1017">
        <v>13</v>
      </c>
      <c r="C32" s="1026" t="s">
        <v>217</v>
      </c>
      <c r="D32" s="1027"/>
      <c r="E32" s="1028"/>
      <c r="F32" s="185">
        <v>12</v>
      </c>
      <c r="G32" s="186">
        <v>18</v>
      </c>
      <c r="H32" s="186">
        <v>20</v>
      </c>
      <c r="I32" s="1023"/>
    </row>
    <row r="33" spans="1:13" ht="13.5" customHeight="1">
      <c r="A33" s="5"/>
      <c r="B33" s="1018"/>
      <c r="C33" s="1029"/>
      <c r="D33" s="1030"/>
      <c r="E33" s="1031"/>
      <c r="F33" s="1035" t="s">
        <v>219</v>
      </c>
      <c r="G33" s="1035" t="s">
        <v>220</v>
      </c>
      <c r="H33" s="1035" t="s">
        <v>220</v>
      </c>
      <c r="I33" s="1024"/>
      <c r="J33" s="5"/>
      <c r="K33" s="5"/>
      <c r="L33" s="5"/>
      <c r="M33" s="5"/>
    </row>
    <row r="34" spans="1:13" ht="12.75" customHeight="1">
      <c r="A34" s="5"/>
      <c r="B34" s="1018"/>
      <c r="C34" s="1029"/>
      <c r="D34" s="1030"/>
      <c r="E34" s="1031"/>
      <c r="F34" s="833"/>
      <c r="G34" s="833"/>
      <c r="H34" s="833"/>
      <c r="I34" s="1024"/>
      <c r="J34" s="5"/>
      <c r="K34" s="5"/>
      <c r="L34" s="5"/>
      <c r="M34" s="5"/>
    </row>
    <row r="35" spans="1:13" ht="12.75" customHeight="1">
      <c r="B35" s="1018"/>
      <c r="C35" s="1029"/>
      <c r="D35" s="1030"/>
      <c r="E35" s="1031"/>
      <c r="F35" s="833"/>
      <c r="G35" s="833"/>
      <c r="H35" s="833"/>
      <c r="I35" s="1024"/>
    </row>
    <row r="36" spans="1:13" ht="12.75" customHeight="1">
      <c r="B36" s="1019"/>
      <c r="C36" s="1032"/>
      <c r="D36" s="1033"/>
      <c r="E36" s="1034"/>
      <c r="F36" s="802"/>
      <c r="G36" s="802"/>
      <c r="H36" s="802"/>
      <c r="I36" s="1025"/>
    </row>
    <row r="37" spans="1:13" ht="12.75" customHeight="1">
      <c r="B37" s="853" t="s">
        <v>99</v>
      </c>
      <c r="C37" s="644"/>
      <c r="D37" s="644"/>
      <c r="E37" s="645"/>
      <c r="F37" s="122">
        <f t="shared" ref="F37:H37" si="2">SUM(F32:F36)</f>
        <v>12</v>
      </c>
      <c r="G37" s="122">
        <f t="shared" si="2"/>
        <v>18</v>
      </c>
      <c r="H37" s="122">
        <f t="shared" si="2"/>
        <v>20</v>
      </c>
      <c r="I37" s="277">
        <f>SUM(F37:H37)</f>
        <v>50</v>
      </c>
    </row>
    <row r="38" spans="1:13" ht="12.75" customHeight="1">
      <c r="B38" s="845" t="s">
        <v>180</v>
      </c>
      <c r="C38" s="644"/>
      <c r="D38" s="644"/>
      <c r="E38" s="645"/>
      <c r="F38" s="169">
        <f t="shared" ref="F38:H38" si="3">F37</f>
        <v>12</v>
      </c>
      <c r="G38" s="169">
        <f t="shared" si="3"/>
        <v>18</v>
      </c>
      <c r="H38" s="169">
        <f t="shared" si="3"/>
        <v>20</v>
      </c>
      <c r="I38" s="170">
        <f>SUM(F38:H38)</f>
        <v>50</v>
      </c>
    </row>
    <row r="39" spans="1:13" ht="12.75" customHeight="1">
      <c r="B39" s="818" t="s">
        <v>114</v>
      </c>
      <c r="C39" s="644"/>
      <c r="D39" s="644"/>
      <c r="E39" s="645"/>
      <c r="F39" s="136"/>
      <c r="G39" s="8"/>
      <c r="H39" s="8"/>
      <c r="I39" s="18">
        <f>COUNTA(F39:H39)</f>
        <v>0</v>
      </c>
    </row>
    <row r="40" spans="1:13" ht="29.25" customHeight="1">
      <c r="A40" s="5"/>
      <c r="B40" s="816" t="s">
        <v>181</v>
      </c>
      <c r="C40" s="1050"/>
      <c r="D40" s="1050"/>
      <c r="E40" s="1051"/>
      <c r="F40" s="142">
        <f t="shared" ref="F40:H40" si="4">F22+F38</f>
        <v>30</v>
      </c>
      <c r="G40" s="142">
        <f t="shared" si="4"/>
        <v>31</v>
      </c>
      <c r="H40" s="142">
        <f t="shared" si="4"/>
        <v>31</v>
      </c>
      <c r="I40" s="142">
        <f>SUM(F40:H40)</f>
        <v>92</v>
      </c>
      <c r="J40" s="5"/>
      <c r="K40" s="5"/>
      <c r="L40" s="5"/>
      <c r="M40" s="5"/>
    </row>
    <row r="41" spans="1:13" ht="12.75" customHeight="1">
      <c r="A41" s="5"/>
      <c r="B41" s="85">
        <v>1</v>
      </c>
      <c r="C41" s="810" t="s">
        <v>330</v>
      </c>
      <c r="D41" s="644"/>
      <c r="E41" s="645"/>
      <c r="F41" s="146"/>
      <c r="G41" s="146">
        <v>1</v>
      </c>
      <c r="H41" s="146">
        <v>2</v>
      </c>
      <c r="I41" s="146">
        <f>SUM(F41:H41)</f>
        <v>3</v>
      </c>
      <c r="J41" s="5"/>
      <c r="K41" s="5"/>
      <c r="L41" s="5"/>
      <c r="M41" s="5"/>
    </row>
    <row r="42" spans="1:13" ht="12.75" customHeight="1">
      <c r="B42" s="844" t="s">
        <v>181</v>
      </c>
      <c r="C42" s="644"/>
      <c r="D42" s="644"/>
      <c r="E42" s="644"/>
      <c r="F42" s="644"/>
      <c r="G42" s="644"/>
      <c r="H42" s="644"/>
      <c r="I42" s="180">
        <f>SUM(I41,I40)</f>
        <v>95</v>
      </c>
    </row>
    <row r="43" spans="1:13" ht="12.75" customHeight="1">
      <c r="B43" s="200">
        <v>1</v>
      </c>
      <c r="C43" s="975" t="s">
        <v>117</v>
      </c>
      <c r="D43" s="976"/>
      <c r="E43" s="977"/>
      <c r="F43" s="245">
        <v>2</v>
      </c>
      <c r="G43" s="245">
        <v>2</v>
      </c>
      <c r="H43" s="245">
        <v>1</v>
      </c>
      <c r="I43" s="247" t="s">
        <v>137</v>
      </c>
    </row>
    <row r="44" spans="1:13" s="632" customFormat="1" ht="12.75" customHeight="1">
      <c r="B44" s="200">
        <v>2</v>
      </c>
      <c r="C44" s="978" t="s">
        <v>349</v>
      </c>
      <c r="D44" s="979"/>
      <c r="E44" s="980"/>
      <c r="F44" s="245"/>
      <c r="G44" s="245"/>
      <c r="H44" s="245">
        <v>1</v>
      </c>
      <c r="I44" s="247" t="s">
        <v>137</v>
      </c>
    </row>
    <row r="45" spans="1:13" ht="12.75" customHeight="1">
      <c r="B45" s="200">
        <v>3</v>
      </c>
      <c r="C45" s="978" t="s">
        <v>182</v>
      </c>
      <c r="D45" s="979"/>
      <c r="E45" s="980"/>
      <c r="F45" s="245">
        <v>0.5</v>
      </c>
      <c r="G45" s="245">
        <v>0.5</v>
      </c>
      <c r="H45" s="245"/>
      <c r="I45" s="247" t="s">
        <v>137</v>
      </c>
    </row>
    <row r="46" spans="1:13" ht="12.75" customHeight="1">
      <c r="B46" s="200">
        <v>4</v>
      </c>
      <c r="C46" s="975" t="s">
        <v>125</v>
      </c>
      <c r="D46" s="976"/>
      <c r="E46" s="977"/>
      <c r="F46" s="245" t="s">
        <v>126</v>
      </c>
      <c r="G46" s="245"/>
      <c r="H46" s="245" t="s">
        <v>126</v>
      </c>
      <c r="I46" s="247" t="s">
        <v>137</v>
      </c>
    </row>
    <row r="47" spans="1:13" ht="12.75" customHeight="1">
      <c r="B47" s="799" t="s">
        <v>129</v>
      </c>
      <c r="C47" s="644"/>
      <c r="D47" s="644"/>
      <c r="E47" s="645"/>
      <c r="F47" s="142">
        <f>F40+SUM(F41:F45)/2</f>
        <v>31.25</v>
      </c>
      <c r="G47" s="142">
        <f>G40+SUM(G41:G45)/2</f>
        <v>32.75</v>
      </c>
      <c r="H47" s="142">
        <f>H40+SUM(H41:H45)/2</f>
        <v>33</v>
      </c>
      <c r="I47" s="142">
        <f>SUM(F47:H47)</f>
        <v>97</v>
      </c>
    </row>
    <row r="48" spans="1:13" ht="12.75" customHeight="1">
      <c r="B48" s="66"/>
      <c r="C48" s="68"/>
      <c r="D48" s="68"/>
      <c r="E48" s="68"/>
      <c r="F48" s="69"/>
      <c r="G48" s="69"/>
      <c r="H48" s="69"/>
      <c r="I48" s="69"/>
    </row>
    <row r="49" spans="2:9" ht="12.75" customHeight="1">
      <c r="B49" s="66"/>
      <c r="C49" s="42" t="s">
        <v>77</v>
      </c>
      <c r="D49" s="42"/>
      <c r="E49" s="42"/>
      <c r="F49" s="42"/>
      <c r="G49" s="42"/>
      <c r="H49" s="42"/>
      <c r="I49" s="42"/>
    </row>
    <row r="50" spans="2:9" ht="12.75" customHeight="1"/>
    <row r="51" spans="2:9" ht="25.5" customHeight="1">
      <c r="F51" s="684" t="s">
        <v>78</v>
      </c>
      <c r="G51" s="1049"/>
      <c r="H51" s="1049"/>
    </row>
    <row r="52" spans="2:9" ht="12.75" customHeight="1">
      <c r="E52" s="5"/>
      <c r="F52" s="274">
        <v>30</v>
      </c>
      <c r="G52" s="274">
        <v>31</v>
      </c>
      <c r="H52" s="274">
        <v>31</v>
      </c>
    </row>
    <row r="53" spans="2:9" ht="12.75" customHeight="1">
      <c r="C53" s="15"/>
      <c r="D53" s="15"/>
      <c r="E53" s="5"/>
      <c r="F53" s="23"/>
      <c r="G53" s="23"/>
      <c r="H53" s="23"/>
    </row>
    <row r="54" spans="2:9" ht="12.75" customHeight="1">
      <c r="C54" s="15"/>
      <c r="D54" s="15"/>
      <c r="E54" s="5"/>
      <c r="F54" s="23"/>
      <c r="G54" s="23"/>
      <c r="H54" s="23"/>
    </row>
    <row r="55" spans="2:9" ht="12.75" customHeight="1">
      <c r="C55" s="5"/>
      <c r="D55" s="5"/>
      <c r="E55" s="5"/>
    </row>
    <row r="56" spans="2:9" ht="12.75" customHeight="1">
      <c r="C56" s="5"/>
      <c r="D56" s="5"/>
      <c r="E56" s="5"/>
    </row>
    <row r="57" spans="2:9" ht="12.75" customHeight="1">
      <c r="E57" s="5"/>
    </row>
    <row r="58" spans="2:9" ht="12.75" customHeight="1">
      <c r="C58" s="5"/>
      <c r="D58" s="5"/>
      <c r="E58" s="5"/>
    </row>
    <row r="59" spans="2:9" ht="12.75" customHeight="1">
      <c r="C59" s="5"/>
      <c r="D59" s="5"/>
    </row>
    <row r="60" spans="2:9" ht="12.75" customHeight="1">
      <c r="C60" s="5"/>
      <c r="D60" s="5"/>
    </row>
    <row r="61" spans="2:9" ht="12.75" customHeight="1">
      <c r="C61" s="5"/>
      <c r="D61" s="5"/>
    </row>
    <row r="62" spans="2:9" ht="12.75" customHeight="1"/>
    <row r="63" spans="2:9" ht="12.75" customHeight="1"/>
    <row r="64" spans="2:9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2">
    <mergeCell ref="K7:M7"/>
    <mergeCell ref="I6:I7"/>
    <mergeCell ref="F6:H6"/>
    <mergeCell ref="C6:C7"/>
    <mergeCell ref="F51:H51"/>
    <mergeCell ref="B37:E37"/>
    <mergeCell ref="B38:E38"/>
    <mergeCell ref="C43:E43"/>
    <mergeCell ref="C41:E41"/>
    <mergeCell ref="C46:E46"/>
    <mergeCell ref="B47:E47"/>
    <mergeCell ref="C45:E45"/>
    <mergeCell ref="B42:H42"/>
    <mergeCell ref="B39:E39"/>
    <mergeCell ref="B40:E40"/>
    <mergeCell ref="H23:H30"/>
    <mergeCell ref="B3:C3"/>
    <mergeCell ref="B6:B7"/>
    <mergeCell ref="E6:E7"/>
    <mergeCell ref="G23:G30"/>
    <mergeCell ref="F23:F30"/>
    <mergeCell ref="C23:E30"/>
    <mergeCell ref="C12:E12"/>
    <mergeCell ref="C44:E44"/>
    <mergeCell ref="B23:B30"/>
    <mergeCell ref="B32:B36"/>
    <mergeCell ref="I23:I30"/>
    <mergeCell ref="I32:I36"/>
    <mergeCell ref="C32:E36"/>
    <mergeCell ref="G33:G36"/>
    <mergeCell ref="H33:H36"/>
    <mergeCell ref="F33:F36"/>
  </mergeCells>
  <conditionalFormatting sqref="E55 C56:D56">
    <cfRule type="cellIs" dxfId="48" priority="1" operator="greaterThan">
      <formula>0</formula>
    </cfRule>
  </conditionalFormatting>
  <conditionalFormatting sqref="H40">
    <cfRule type="cellIs" dxfId="47" priority="2" operator="lessThan">
      <formula>$H$52</formula>
    </cfRule>
  </conditionalFormatting>
  <conditionalFormatting sqref="G40">
    <cfRule type="cellIs" dxfId="46" priority="3" operator="greaterThan">
      <formula>$G$52</formula>
    </cfRule>
  </conditionalFormatting>
  <conditionalFormatting sqref="G40">
    <cfRule type="cellIs" dxfId="45" priority="4" operator="lessThan">
      <formula>$G$52</formula>
    </cfRule>
  </conditionalFormatting>
  <conditionalFormatting sqref="F40">
    <cfRule type="cellIs" dxfId="44" priority="5" operator="lessThan">
      <formula>$F$52</formula>
    </cfRule>
  </conditionalFormatting>
  <conditionalFormatting sqref="F40">
    <cfRule type="cellIs" dxfId="43" priority="6" operator="greaterThan">
      <formula>$F$52</formula>
    </cfRule>
  </conditionalFormatting>
  <conditionalFormatting sqref="I39">
    <cfRule type="cellIs" dxfId="42" priority="8" operator="lessThan">
      <formula>#REF!</formula>
    </cfRule>
  </conditionalFormatting>
  <conditionalFormatting sqref="I39">
    <cfRule type="cellIs" dxfId="41" priority="9" operator="greaterThan">
      <formula>#REF!</formula>
    </cfRule>
  </conditionalFormatting>
  <dataValidations disablePrompts="1" count="2">
    <dataValidation type="list" allowBlank="1" showErrorMessage="1" sqref="D9">
      <formula1>$L$17:$L$19</formula1>
    </dataValidation>
    <dataValidation type="list" allowBlank="1" showErrorMessage="1" sqref="F39:H39">
      <formula1>$L$9:$L$11</formula1>
    </dataValidation>
  </dataValidations>
  <printOptions horizontalCentered="1"/>
  <pageMargins left="0.78740157480314965" right="0.39370078740157483" top="0.98425196850393704" bottom="0.98425196850393704" header="0" footer="0"/>
  <pageSetup paperSize="9" scale="6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0" zoomScaleNormal="80" workbookViewId="0">
      <pane ySplit="10" topLeftCell="A11" activePane="bottomLeft" state="frozen"/>
      <selection pane="bottomLeft" activeCell="B34" sqref="B34:E34"/>
    </sheetView>
  </sheetViews>
  <sheetFormatPr defaultColWidth="9.21875" defaultRowHeight="13.2"/>
  <cols>
    <col min="1" max="1" width="22.21875" style="192" customWidth="1"/>
    <col min="2" max="2" width="3.44140625" style="192" customWidth="1"/>
    <col min="3" max="3" width="50.77734375" style="192" customWidth="1"/>
    <col min="4" max="5" width="9" style="192" customWidth="1"/>
    <col min="6" max="7" width="5.77734375" style="192" customWidth="1"/>
    <col min="8" max="8" width="8.21875" style="192" customWidth="1"/>
    <col min="9" max="9" width="28" style="192" customWidth="1"/>
    <col min="10" max="10" width="4.77734375" style="192" customWidth="1"/>
    <col min="11" max="11" width="5" style="192" customWidth="1"/>
    <col min="12" max="12" width="6.21875" style="192" customWidth="1"/>
    <col min="13" max="13" width="9.21875" style="192"/>
    <col min="14" max="14" width="19.44140625" style="192" customWidth="1"/>
    <col min="15" max="15" width="14.21875" style="192" customWidth="1"/>
    <col min="16" max="16" width="17.77734375" style="192" customWidth="1"/>
    <col min="17" max="17" width="14.5546875" style="192" customWidth="1"/>
    <col min="18" max="16384" width="9.21875" style="192"/>
  </cols>
  <sheetData>
    <row r="1" spans="2:15" ht="22.8">
      <c r="B1" s="191" t="s">
        <v>1</v>
      </c>
      <c r="E1" s="193"/>
    </row>
    <row r="2" spans="2:15" ht="21">
      <c r="B2" s="194" t="s">
        <v>186</v>
      </c>
      <c r="E2" s="193"/>
    </row>
    <row r="3" spans="2:15" ht="15.6">
      <c r="B3" s="195" t="s">
        <v>331</v>
      </c>
      <c r="C3" s="195"/>
      <c r="D3" s="195"/>
      <c r="E3" s="195"/>
      <c r="F3" s="195"/>
    </row>
    <row r="4" spans="2:15" ht="15">
      <c r="B4" s="173" t="s">
        <v>15</v>
      </c>
      <c r="E4" s="196"/>
    </row>
    <row r="5" spans="2:15" ht="15">
      <c r="B5" s="197" t="s">
        <v>3</v>
      </c>
    </row>
    <row r="6" spans="2:15" ht="15">
      <c r="B6" s="6" t="s">
        <v>22</v>
      </c>
      <c r="C6" s="490"/>
    </row>
    <row r="7" spans="2:15" ht="15">
      <c r="B7" s="197"/>
      <c r="C7" s="209" t="s">
        <v>289</v>
      </c>
      <c r="D7" s="29" t="s">
        <v>290</v>
      </c>
    </row>
    <row r="8" spans="2:15" ht="15">
      <c r="B8" s="197"/>
    </row>
    <row r="9" spans="2:15" ht="21" customHeight="1">
      <c r="B9" s="1009" t="s">
        <v>4</v>
      </c>
      <c r="C9" s="1010" t="s">
        <v>5</v>
      </c>
      <c r="D9" s="198"/>
      <c r="E9" s="1011"/>
      <c r="F9" s="1010" t="s">
        <v>6</v>
      </c>
      <c r="G9" s="1013"/>
      <c r="H9" s="1013"/>
      <c r="I9" s="981" t="s">
        <v>163</v>
      </c>
    </row>
    <row r="10" spans="2:15" ht="29.25" customHeight="1">
      <c r="B10" s="1009"/>
      <c r="C10" s="1010"/>
      <c r="D10" s="199"/>
      <c r="E10" s="1012"/>
      <c r="F10" s="493" t="s">
        <v>8</v>
      </c>
      <c r="G10" s="493" t="s">
        <v>9</v>
      </c>
      <c r="H10" s="493" t="s">
        <v>10</v>
      </c>
      <c r="I10" s="981"/>
      <c r="M10" s="983" t="s">
        <v>46</v>
      </c>
      <c r="N10" s="984"/>
      <c r="O10" s="985"/>
    </row>
    <row r="11" spans="2:15">
      <c r="B11" s="200">
        <v>1</v>
      </c>
      <c r="C11" s="201" t="s">
        <v>14</v>
      </c>
      <c r="D11" s="202"/>
      <c r="E11" s="203"/>
      <c r="F11" s="204">
        <v>2</v>
      </c>
      <c r="G11" s="204">
        <v>2</v>
      </c>
      <c r="H11" s="204">
        <v>2</v>
      </c>
      <c r="I11" s="205">
        <f>SUM(F11:H11)</f>
        <v>6</v>
      </c>
      <c r="M11" s="200"/>
      <c r="N11" s="206" t="s">
        <v>50</v>
      </c>
      <c r="O11" s="206" t="s">
        <v>51</v>
      </c>
    </row>
    <row r="12" spans="2:15" ht="15" customHeight="1">
      <c r="B12" s="200">
        <v>2</v>
      </c>
      <c r="C12" s="201" t="s">
        <v>24</v>
      </c>
      <c r="D12" s="207" t="s">
        <v>193</v>
      </c>
      <c r="E12" s="203"/>
      <c r="F12" s="204">
        <v>2</v>
      </c>
      <c r="G12" s="204">
        <v>2</v>
      </c>
      <c r="H12" s="204">
        <v>1</v>
      </c>
      <c r="I12" s="205">
        <f t="shared" ref="I12:I24" si="0">SUM(F12:H12)</f>
        <v>5</v>
      </c>
      <c r="M12" s="206" t="s">
        <v>55</v>
      </c>
      <c r="N12" s="436" t="s">
        <v>289</v>
      </c>
      <c r="O12" s="270">
        <v>450</v>
      </c>
    </row>
    <row r="13" spans="2:15">
      <c r="B13" s="200">
        <v>3</v>
      </c>
      <c r="C13" s="201" t="s">
        <v>26</v>
      </c>
      <c r="D13" s="202"/>
      <c r="E13" s="203"/>
      <c r="F13" s="204">
        <v>1</v>
      </c>
      <c r="G13" s="204">
        <v>1</v>
      </c>
      <c r="H13" s="204">
        <v>1</v>
      </c>
      <c r="I13" s="205">
        <f t="shared" si="0"/>
        <v>3</v>
      </c>
    </row>
    <row r="14" spans="2:15">
      <c r="B14" s="200">
        <v>4</v>
      </c>
      <c r="C14" s="201" t="s">
        <v>307</v>
      </c>
      <c r="D14" s="202"/>
      <c r="E14" s="203"/>
      <c r="F14" s="204">
        <v>1</v>
      </c>
      <c r="G14" s="204" t="s">
        <v>192</v>
      </c>
      <c r="H14" s="204" t="s">
        <v>192</v>
      </c>
      <c r="I14" s="205">
        <f t="shared" si="0"/>
        <v>1</v>
      </c>
      <c r="M14" s="210"/>
      <c r="N14" s="211"/>
      <c r="O14" s="212"/>
    </row>
    <row r="15" spans="2:15">
      <c r="B15" s="200">
        <v>5</v>
      </c>
      <c r="C15" s="676" t="s">
        <v>332</v>
      </c>
      <c r="D15" s="644"/>
      <c r="E15" s="645"/>
      <c r="F15" s="204">
        <v>2</v>
      </c>
      <c r="G15" s="204" t="s">
        <v>192</v>
      </c>
      <c r="H15" s="204" t="s">
        <v>192</v>
      </c>
      <c r="I15" s="205">
        <f t="shared" si="0"/>
        <v>2</v>
      </c>
      <c r="M15" s="210"/>
      <c r="N15" s="211"/>
      <c r="O15" s="212"/>
    </row>
    <row r="16" spans="2:15">
      <c r="B16" s="200">
        <v>6</v>
      </c>
      <c r="C16" s="201" t="s">
        <v>31</v>
      </c>
      <c r="D16" s="202"/>
      <c r="E16" s="203"/>
      <c r="F16" s="204">
        <v>1</v>
      </c>
      <c r="G16" s="204">
        <v>1</v>
      </c>
      <c r="H16" s="204">
        <v>1</v>
      </c>
      <c r="I16" s="205">
        <f t="shared" si="0"/>
        <v>3</v>
      </c>
    </row>
    <row r="17" spans="1:17">
      <c r="B17" s="200"/>
      <c r="C17" s="636" t="s">
        <v>34</v>
      </c>
      <c r="D17" s="202"/>
      <c r="E17" s="203"/>
      <c r="F17" s="213" t="s">
        <v>192</v>
      </c>
      <c r="G17" s="213" t="s">
        <v>192</v>
      </c>
      <c r="H17" s="213" t="s">
        <v>192</v>
      </c>
      <c r="I17" s="205">
        <f t="shared" si="0"/>
        <v>0</v>
      </c>
    </row>
    <row r="18" spans="1:17">
      <c r="B18" s="200"/>
      <c r="C18" s="636" t="s">
        <v>36</v>
      </c>
      <c r="D18" s="202"/>
      <c r="E18" s="203"/>
      <c r="F18" s="213" t="s">
        <v>192</v>
      </c>
      <c r="G18" s="213" t="s">
        <v>192</v>
      </c>
      <c r="H18" s="213" t="s">
        <v>192</v>
      </c>
      <c r="I18" s="205">
        <f t="shared" si="0"/>
        <v>0</v>
      </c>
    </row>
    <row r="19" spans="1:17">
      <c r="B19" s="200">
        <v>7</v>
      </c>
      <c r="C19" s="201" t="s">
        <v>38</v>
      </c>
      <c r="D19" s="202"/>
      <c r="E19" s="203"/>
      <c r="F19" s="204">
        <v>1</v>
      </c>
      <c r="G19" s="204">
        <v>1</v>
      </c>
      <c r="H19" s="204">
        <v>1</v>
      </c>
      <c r="I19" s="205">
        <f t="shared" si="0"/>
        <v>3</v>
      </c>
      <c r="M19" s="192" t="s">
        <v>65</v>
      </c>
    </row>
    <row r="20" spans="1:17">
      <c r="B20" s="200">
        <v>8</v>
      </c>
      <c r="C20" s="201" t="s">
        <v>39</v>
      </c>
      <c r="D20" s="202"/>
      <c r="E20" s="203"/>
      <c r="F20" s="204">
        <v>2</v>
      </c>
      <c r="G20" s="204">
        <v>2</v>
      </c>
      <c r="H20" s="204">
        <v>1</v>
      </c>
      <c r="I20" s="205">
        <f t="shared" si="0"/>
        <v>5</v>
      </c>
      <c r="N20" s="15" t="s">
        <v>193</v>
      </c>
      <c r="O20" s="53" t="s">
        <v>194</v>
      </c>
    </row>
    <row r="21" spans="1:17">
      <c r="B21" s="200">
        <v>9</v>
      </c>
      <c r="C21" s="201" t="s">
        <v>40</v>
      </c>
      <c r="D21" s="202"/>
      <c r="E21" s="203"/>
      <c r="F21" s="204">
        <v>1</v>
      </c>
      <c r="G21" s="204"/>
      <c r="H21" s="204"/>
      <c r="I21" s="205">
        <f t="shared" si="0"/>
        <v>1</v>
      </c>
      <c r="N21" s="15" t="s">
        <v>195</v>
      </c>
      <c r="O21" s="53" t="s">
        <v>196</v>
      </c>
    </row>
    <row r="22" spans="1:17">
      <c r="B22" s="200">
        <v>10</v>
      </c>
      <c r="C22" s="201" t="s">
        <v>72</v>
      </c>
      <c r="D22" s="202"/>
      <c r="E22" s="203"/>
      <c r="F22" s="204">
        <v>3</v>
      </c>
      <c r="G22" s="204">
        <v>3</v>
      </c>
      <c r="H22" s="204">
        <v>3</v>
      </c>
      <c r="I22" s="205">
        <f t="shared" si="0"/>
        <v>9</v>
      </c>
      <c r="N22" s="15" t="s">
        <v>197</v>
      </c>
      <c r="O22" s="53" t="s">
        <v>198</v>
      </c>
    </row>
    <row r="23" spans="1:17">
      <c r="B23" s="200">
        <v>11</v>
      </c>
      <c r="C23" s="215" t="s">
        <v>73</v>
      </c>
      <c r="D23" s="216"/>
      <c r="E23" s="203"/>
      <c r="F23" s="204">
        <v>1</v>
      </c>
      <c r="G23" s="204"/>
      <c r="H23" s="204"/>
      <c r="I23" s="205">
        <f t="shared" si="0"/>
        <v>1</v>
      </c>
    </row>
    <row r="24" spans="1:17">
      <c r="B24" s="200">
        <v>12</v>
      </c>
      <c r="C24" s="215" t="s">
        <v>74</v>
      </c>
      <c r="D24" s="217"/>
      <c r="E24" s="218"/>
      <c r="F24" s="204">
        <v>1</v>
      </c>
      <c r="G24" s="204">
        <v>1</v>
      </c>
      <c r="H24" s="204">
        <v>1</v>
      </c>
      <c r="I24" s="205">
        <f t="shared" si="0"/>
        <v>3</v>
      </c>
    </row>
    <row r="25" spans="1:17">
      <c r="B25" s="219" t="s">
        <v>171</v>
      </c>
      <c r="C25" s="220"/>
      <c r="D25" s="221"/>
      <c r="E25" s="222"/>
      <c r="F25" s="223">
        <f t="shared" ref="F25:H25" si="1">SUM(F11:F24)</f>
        <v>18</v>
      </c>
      <c r="G25" s="224">
        <f t="shared" si="1"/>
        <v>13</v>
      </c>
      <c r="H25" s="224">
        <f t="shared" si="1"/>
        <v>11</v>
      </c>
      <c r="I25" s="223">
        <f>SUM(I11:I24)</f>
        <v>42</v>
      </c>
    </row>
    <row r="26" spans="1:17" ht="12.75" customHeight="1">
      <c r="A26" s="275">
        <f t="shared" ref="A26:A33" si="2">LEN(C26)</f>
        <v>19</v>
      </c>
      <c r="B26" s="225">
        <v>13</v>
      </c>
      <c r="C26" s="986" t="s">
        <v>144</v>
      </c>
      <c r="D26" s="987"/>
      <c r="E26" s="253" t="s">
        <v>289</v>
      </c>
      <c r="F26" s="254"/>
      <c r="G26" s="254"/>
      <c r="H26" s="254">
        <v>1</v>
      </c>
      <c r="I26" s="272">
        <f>SUM(F26:H26)</f>
        <v>1</v>
      </c>
      <c r="J26" s="988">
        <f>SUM(I26:I30)</f>
        <v>20</v>
      </c>
      <c r="K26" s="990">
        <f>SUM(J26,J32)</f>
        <v>50</v>
      </c>
      <c r="M26" s="211"/>
      <c r="N26" s="259"/>
      <c r="O26" s="259"/>
      <c r="P26" s="259"/>
      <c r="Q26" s="259"/>
    </row>
    <row r="27" spans="1:17">
      <c r="A27" s="275">
        <f t="shared" si="2"/>
        <v>20</v>
      </c>
      <c r="B27" s="225">
        <v>14</v>
      </c>
      <c r="C27" s="992" t="s">
        <v>294</v>
      </c>
      <c r="D27" s="993"/>
      <c r="E27" s="253" t="s">
        <v>289</v>
      </c>
      <c r="F27" s="235">
        <v>3</v>
      </c>
      <c r="G27" s="235">
        <v>2</v>
      </c>
      <c r="H27" s="235">
        <v>3</v>
      </c>
      <c r="I27" s="272">
        <f t="shared" ref="I27:I30" si="3">SUM(F27:H27)</f>
        <v>8</v>
      </c>
      <c r="J27" s="989"/>
      <c r="K27" s="991"/>
      <c r="M27" s="226"/>
      <c r="N27" s="259"/>
      <c r="O27" s="259"/>
      <c r="P27" s="259"/>
      <c r="Q27" s="259"/>
    </row>
    <row r="28" spans="1:17">
      <c r="A28" s="275"/>
      <c r="B28" s="225">
        <v>15</v>
      </c>
      <c r="C28" s="491" t="s">
        <v>297</v>
      </c>
      <c r="D28" s="492"/>
      <c r="E28" s="253" t="s">
        <v>289</v>
      </c>
      <c r="F28" s="235"/>
      <c r="G28" s="235">
        <v>1</v>
      </c>
      <c r="H28" s="235"/>
      <c r="I28" s="272">
        <f t="shared" si="3"/>
        <v>1</v>
      </c>
      <c r="J28" s="989"/>
      <c r="K28" s="991"/>
      <c r="M28" s="226"/>
      <c r="N28" s="259"/>
      <c r="O28" s="259"/>
      <c r="P28" s="259"/>
      <c r="Q28" s="259"/>
    </row>
    <row r="29" spans="1:17">
      <c r="A29" s="275">
        <f t="shared" si="2"/>
        <v>20</v>
      </c>
      <c r="B29" s="225">
        <v>16</v>
      </c>
      <c r="C29" s="994" t="s">
        <v>293</v>
      </c>
      <c r="D29" s="995"/>
      <c r="E29" s="253" t="s">
        <v>289</v>
      </c>
      <c r="F29" s="235">
        <v>2</v>
      </c>
      <c r="G29" s="235"/>
      <c r="H29" s="235"/>
      <c r="I29" s="272">
        <f t="shared" si="3"/>
        <v>2</v>
      </c>
      <c r="J29" s="989"/>
      <c r="K29" s="991"/>
      <c r="M29" s="226"/>
      <c r="N29" s="259"/>
      <c r="O29" s="259"/>
      <c r="P29" s="259"/>
      <c r="Q29" s="259"/>
    </row>
    <row r="30" spans="1:17">
      <c r="A30" s="275">
        <f t="shared" si="2"/>
        <v>20</v>
      </c>
      <c r="B30" s="225">
        <v>17</v>
      </c>
      <c r="C30" s="994" t="s">
        <v>296</v>
      </c>
      <c r="D30" s="995"/>
      <c r="E30" s="253" t="s">
        <v>289</v>
      </c>
      <c r="F30" s="235">
        <v>1</v>
      </c>
      <c r="G30" s="235">
        <v>3</v>
      </c>
      <c r="H30" s="235">
        <v>4</v>
      </c>
      <c r="I30" s="272">
        <f t="shared" si="3"/>
        <v>8</v>
      </c>
      <c r="J30" s="989"/>
      <c r="K30" s="991"/>
      <c r="M30" s="226"/>
      <c r="N30" s="259"/>
      <c r="O30" s="259"/>
      <c r="P30" s="259"/>
      <c r="Q30" s="259"/>
    </row>
    <row r="31" spans="1:17">
      <c r="B31" s="227" t="s">
        <v>91</v>
      </c>
      <c r="C31" s="228"/>
      <c r="D31" s="229"/>
      <c r="E31" s="230"/>
      <c r="F31" s="231">
        <f>SUM(F26:F30)</f>
        <v>6</v>
      </c>
      <c r="G31" s="231">
        <f t="shared" ref="G31:H31" si="4">SUM(G26:G30)</f>
        <v>6</v>
      </c>
      <c r="H31" s="231">
        <f t="shared" si="4"/>
        <v>8</v>
      </c>
      <c r="I31" s="231">
        <f>SUM(F31:H31)</f>
        <v>20</v>
      </c>
      <c r="K31" s="991"/>
    </row>
    <row r="32" spans="1:17">
      <c r="B32" s="494">
        <v>18</v>
      </c>
      <c r="C32" s="1052" t="s">
        <v>301</v>
      </c>
      <c r="D32" s="1053"/>
      <c r="E32" s="497" t="s">
        <v>289</v>
      </c>
      <c r="F32" s="495">
        <v>2</v>
      </c>
      <c r="G32" s="496">
        <v>4</v>
      </c>
      <c r="H32" s="495">
        <v>4</v>
      </c>
      <c r="I32" s="272">
        <f>SUM(F32:H32)</f>
        <v>10</v>
      </c>
      <c r="J32" s="988">
        <f>I32+I33</f>
        <v>30</v>
      </c>
      <c r="K32" s="991"/>
    </row>
    <row r="33" spans="1:15">
      <c r="A33" s="275">
        <f t="shared" si="2"/>
        <v>30</v>
      </c>
      <c r="B33" s="234">
        <v>19</v>
      </c>
      <c r="C33" s="998" t="s">
        <v>302</v>
      </c>
      <c r="D33" s="999"/>
      <c r="E33" s="255" t="s">
        <v>289</v>
      </c>
      <c r="F33" s="235">
        <v>4</v>
      </c>
      <c r="G33" s="235">
        <v>8</v>
      </c>
      <c r="H33" s="235">
        <v>8</v>
      </c>
      <c r="I33" s="272">
        <f>SUM(F33:H33)</f>
        <v>20</v>
      </c>
      <c r="J33" s="989"/>
      <c r="K33" s="991"/>
      <c r="L33" s="237">
        <f>J32/K26*100</f>
        <v>60</v>
      </c>
      <c r="N33" s="238" t="s">
        <v>207</v>
      </c>
      <c r="O33" s="233"/>
    </row>
    <row r="34" spans="1:15">
      <c r="B34" s="1000" t="s">
        <v>99</v>
      </c>
      <c r="C34" s="1001"/>
      <c r="D34" s="1001"/>
      <c r="E34" s="1002"/>
      <c r="F34" s="232">
        <f>SUM(F32:F33)</f>
        <v>6</v>
      </c>
      <c r="G34" s="232">
        <f t="shared" ref="G34:H34" si="5">SUM(G32:G33)</f>
        <v>12</v>
      </c>
      <c r="H34" s="232">
        <f t="shared" si="5"/>
        <v>12</v>
      </c>
      <c r="I34" s="231">
        <f>SUM(F34:H34)</f>
        <v>30</v>
      </c>
    </row>
    <row r="35" spans="1:15">
      <c r="B35" s="1003" t="s">
        <v>180</v>
      </c>
      <c r="C35" s="1004"/>
      <c r="D35" s="1004"/>
      <c r="E35" s="1005"/>
      <c r="F35" s="239">
        <f>F31+F34</f>
        <v>12</v>
      </c>
      <c r="G35" s="239">
        <f t="shared" ref="G35:H35" si="6">G31+G34</f>
        <v>18</v>
      </c>
      <c r="H35" s="239">
        <f t="shared" si="6"/>
        <v>20</v>
      </c>
      <c r="I35" s="273">
        <f>SUM(F35:H35)</f>
        <v>50</v>
      </c>
    </row>
    <row r="36" spans="1:15">
      <c r="B36" s="1006" t="s">
        <v>114</v>
      </c>
      <c r="C36" s="1007"/>
      <c r="D36" s="1007"/>
      <c r="E36" s="1008"/>
      <c r="F36" s="240"/>
      <c r="G36" s="241"/>
      <c r="H36" s="241" t="s">
        <v>289</v>
      </c>
      <c r="I36" s="242">
        <f>COUNTA(F36:H36)</f>
        <v>1</v>
      </c>
    </row>
    <row r="37" spans="1:15" ht="23.25" customHeight="1">
      <c r="B37" s="970" t="s">
        <v>181</v>
      </c>
      <c r="C37" s="971"/>
      <c r="D37" s="971"/>
      <c r="E37" s="972"/>
      <c r="F37" s="243">
        <f>F25+F35</f>
        <v>30</v>
      </c>
      <c r="G37" s="243">
        <f>G25+G35</f>
        <v>31</v>
      </c>
      <c r="H37" s="243">
        <f>H25+H35</f>
        <v>31</v>
      </c>
      <c r="I37" s="243">
        <f>SUM(F37:H37)</f>
        <v>92</v>
      </c>
    </row>
    <row r="38" spans="1:15" ht="15.75" customHeight="1">
      <c r="A38" s="233"/>
      <c r="B38" s="244">
        <v>1</v>
      </c>
      <c r="C38" s="975" t="s">
        <v>330</v>
      </c>
      <c r="D38" s="976"/>
      <c r="E38" s="977"/>
      <c r="F38" s="245"/>
      <c r="G38" s="245">
        <v>1</v>
      </c>
      <c r="H38" s="245">
        <v>2</v>
      </c>
      <c r="I38" s="245">
        <f>SUM(F38:H38)</f>
        <v>3</v>
      </c>
      <c r="J38" s="233"/>
      <c r="K38" s="233"/>
      <c r="L38" s="233"/>
      <c r="M38" s="233"/>
      <c r="N38" s="233"/>
      <c r="O38" s="233"/>
    </row>
    <row r="39" spans="1:15" ht="27" customHeight="1">
      <c r="A39" s="233"/>
      <c r="B39" s="973" t="s">
        <v>181</v>
      </c>
      <c r="C39" s="974"/>
      <c r="D39" s="974"/>
      <c r="E39" s="974"/>
      <c r="F39" s="974"/>
      <c r="G39" s="974"/>
      <c r="H39" s="974"/>
      <c r="I39" s="246">
        <f>SUM(I38,I37)</f>
        <v>95</v>
      </c>
      <c r="J39" s="233"/>
      <c r="K39" s="233"/>
      <c r="L39" s="233"/>
      <c r="M39" s="233"/>
      <c r="N39" s="233"/>
      <c r="O39" s="233"/>
    </row>
    <row r="40" spans="1:15" ht="12.75" customHeight="1">
      <c r="A40" s="233"/>
      <c r="B40" s="200">
        <v>1</v>
      </c>
      <c r="C40" s="975" t="s">
        <v>117</v>
      </c>
      <c r="D40" s="976"/>
      <c r="E40" s="977"/>
      <c r="F40" s="245">
        <v>2</v>
      </c>
      <c r="G40" s="245">
        <v>2</v>
      </c>
      <c r="H40" s="245">
        <v>1</v>
      </c>
      <c r="I40" s="247" t="s">
        <v>137</v>
      </c>
      <c r="J40" s="233"/>
      <c r="K40" s="233"/>
      <c r="L40" s="233"/>
      <c r="M40" s="233"/>
      <c r="N40" s="233"/>
      <c r="O40" s="233"/>
    </row>
    <row r="41" spans="1:15" ht="12.75" customHeight="1">
      <c r="A41" s="233"/>
      <c r="B41" s="200">
        <v>2</v>
      </c>
      <c r="C41" s="978" t="s">
        <v>349</v>
      </c>
      <c r="D41" s="979"/>
      <c r="E41" s="980"/>
      <c r="F41" s="245"/>
      <c r="G41" s="245"/>
      <c r="H41" s="245">
        <v>1</v>
      </c>
      <c r="I41" s="247" t="s">
        <v>137</v>
      </c>
      <c r="J41" s="233"/>
      <c r="K41" s="233"/>
      <c r="L41" s="233"/>
      <c r="M41" s="233"/>
      <c r="N41" s="233"/>
      <c r="O41" s="233"/>
    </row>
    <row r="42" spans="1:15">
      <c r="B42" s="200">
        <v>3</v>
      </c>
      <c r="C42" s="978" t="s">
        <v>182</v>
      </c>
      <c r="D42" s="979"/>
      <c r="E42" s="980"/>
      <c r="F42" s="245">
        <v>0.5</v>
      </c>
      <c r="G42" s="245">
        <v>0.5</v>
      </c>
      <c r="H42" s="245"/>
      <c r="I42" s="247" t="s">
        <v>137</v>
      </c>
    </row>
    <row r="43" spans="1:15">
      <c r="B43" s="200">
        <v>4</v>
      </c>
      <c r="C43" s="975" t="s">
        <v>125</v>
      </c>
      <c r="D43" s="976"/>
      <c r="E43" s="977"/>
      <c r="F43" s="245" t="s">
        <v>126</v>
      </c>
      <c r="G43" s="245"/>
      <c r="H43" s="245" t="s">
        <v>126</v>
      </c>
      <c r="I43" s="247" t="s">
        <v>137</v>
      </c>
    </row>
    <row r="44" spans="1:15">
      <c r="B44" s="967" t="s">
        <v>129</v>
      </c>
      <c r="C44" s="968"/>
      <c r="D44" s="968"/>
      <c r="E44" s="969"/>
      <c r="F44" s="243">
        <f>F37+SUM(F38:F42)/2</f>
        <v>31.25</v>
      </c>
      <c r="G44" s="243">
        <f>G37+SUM(G38:G42)/2</f>
        <v>32.75</v>
      </c>
      <c r="H44" s="243">
        <f>H37+SUM(H38:H42)/2</f>
        <v>33</v>
      </c>
      <c r="I44" s="243">
        <f>SUM(F44:H44)</f>
        <v>97</v>
      </c>
    </row>
    <row r="45" spans="1:15">
      <c r="B45" s="248"/>
      <c r="C45" s="249"/>
      <c r="D45" s="249"/>
      <c r="E45" s="249"/>
      <c r="F45" s="250"/>
      <c r="G45" s="250"/>
      <c r="H45" s="250"/>
      <c r="I45" s="250"/>
    </row>
    <row r="46" spans="1:15">
      <c r="B46" s="248"/>
      <c r="C46" s="251" t="s">
        <v>77</v>
      </c>
      <c r="D46" s="251"/>
      <c r="E46" s="251"/>
      <c r="F46" s="251"/>
      <c r="G46" s="251"/>
      <c r="H46" s="251"/>
      <c r="I46" s="251"/>
    </row>
    <row r="48" spans="1:15" ht="36" customHeight="1">
      <c r="F48" s="982" t="s">
        <v>78</v>
      </c>
      <c r="G48" s="982"/>
      <c r="H48" s="982"/>
    </row>
    <row r="49" spans="3:8">
      <c r="E49" s="196"/>
      <c r="F49" s="270">
        <v>30</v>
      </c>
      <c r="G49" s="270">
        <v>31</v>
      </c>
      <c r="H49" s="270">
        <v>31</v>
      </c>
    </row>
    <row r="50" spans="3:8">
      <c r="C50" s="214"/>
      <c r="D50" s="214"/>
      <c r="E50" s="196"/>
      <c r="F50" s="212"/>
      <c r="G50" s="212"/>
      <c r="H50" s="212"/>
    </row>
    <row r="51" spans="3:8">
      <c r="C51" s="214"/>
      <c r="D51" s="214"/>
      <c r="E51" s="196"/>
      <c r="F51" s="212"/>
      <c r="G51" s="212"/>
      <c r="H51" s="212"/>
    </row>
    <row r="52" spans="3:8">
      <c r="C52" s="196"/>
      <c r="D52" s="196"/>
      <c r="E52" s="196"/>
    </row>
    <row r="53" spans="3:8">
      <c r="C53" s="196"/>
      <c r="D53" s="196"/>
      <c r="E53" s="252"/>
    </row>
    <row r="54" spans="3:8">
      <c r="E54" s="252"/>
    </row>
    <row r="55" spans="3:8">
      <c r="C55" s="252"/>
      <c r="D55" s="252"/>
      <c r="E55" s="252"/>
    </row>
    <row r="56" spans="3:8">
      <c r="C56" s="252"/>
      <c r="D56" s="252"/>
    </row>
    <row r="57" spans="3:8">
      <c r="C57" s="252"/>
      <c r="D57" s="252"/>
    </row>
    <row r="58" spans="3:8">
      <c r="C58" s="252"/>
      <c r="D58" s="252"/>
    </row>
  </sheetData>
  <mergeCells count="28">
    <mergeCell ref="M10:O10"/>
    <mergeCell ref="B9:B10"/>
    <mergeCell ref="C9:C10"/>
    <mergeCell ref="E9:E10"/>
    <mergeCell ref="F9:H9"/>
    <mergeCell ref="I9:I10"/>
    <mergeCell ref="K26:K33"/>
    <mergeCell ref="C27:D27"/>
    <mergeCell ref="C29:D29"/>
    <mergeCell ref="C30:D30"/>
    <mergeCell ref="C32:D32"/>
    <mergeCell ref="C33:D33"/>
    <mergeCell ref="J32:J33"/>
    <mergeCell ref="F48:H48"/>
    <mergeCell ref="C38:E38"/>
    <mergeCell ref="B39:H39"/>
    <mergeCell ref="C26:D26"/>
    <mergeCell ref="J26:J30"/>
    <mergeCell ref="B34:E34"/>
    <mergeCell ref="B35:E35"/>
    <mergeCell ref="B36:E36"/>
    <mergeCell ref="B37:E37"/>
    <mergeCell ref="C15:E15"/>
    <mergeCell ref="C40:E40"/>
    <mergeCell ref="C42:E42"/>
    <mergeCell ref="C43:E43"/>
    <mergeCell ref="B44:E44"/>
    <mergeCell ref="C41:E41"/>
  </mergeCells>
  <conditionalFormatting sqref="E52 C53:D53">
    <cfRule type="cellIs" dxfId="40" priority="11" operator="greaterThan">
      <formula>0</formula>
    </cfRule>
  </conditionalFormatting>
  <conditionalFormatting sqref="I36">
    <cfRule type="cellIs" dxfId="39" priority="12" operator="lessThan">
      <formula>#REF!</formula>
    </cfRule>
    <cfRule type="cellIs" dxfId="38" priority="13" operator="greaterThan">
      <formula>#REF!</formula>
    </cfRule>
  </conditionalFormatting>
  <conditionalFormatting sqref="F37">
    <cfRule type="cellIs" dxfId="37" priority="5" operator="greaterThan">
      <formula>$F$49</formula>
    </cfRule>
    <cfRule type="cellIs" dxfId="36" priority="6" operator="lessThan">
      <formula>$F$49</formula>
    </cfRule>
  </conditionalFormatting>
  <conditionalFormatting sqref="G37">
    <cfRule type="cellIs" dxfId="35" priority="3" operator="lessThan">
      <formula>$G$49</formula>
    </cfRule>
    <cfRule type="cellIs" dxfId="34" priority="4" operator="greaterThan">
      <formula>$G$49</formula>
    </cfRule>
  </conditionalFormatting>
  <conditionalFormatting sqref="H37">
    <cfRule type="cellIs" dxfId="33" priority="1" operator="lessThan">
      <formula>$H$49</formula>
    </cfRule>
    <cfRule type="cellIs" dxfId="32" priority="2" operator="greaterThan">
      <formula>$H$49</formula>
    </cfRule>
  </conditionalFormatting>
  <dataValidations disablePrompts="1" count="3">
    <dataValidation type="list" allowBlank="1" showInputMessage="1" showErrorMessage="1" sqref="F36:H36">
      <formula1>$N$12:$N$14</formula1>
    </dataValidation>
    <dataValidation type="list" allowBlank="1" showInputMessage="1" showErrorMessage="1" sqref="D12">
      <formula1>$N$20:$N$22</formula1>
    </dataValidation>
    <dataValidation type="list" allowBlank="1" showInputMessage="1" showErrorMessage="1" sqref="E26:E30 E32:E33">
      <formula1>$N$12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0" customWidth="1"/>
    <col min="4" max="4" width="6.21875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1058" t="s">
        <v>212</v>
      </c>
      <c r="C2" s="671"/>
      <c r="D2" s="149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161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0">
        <v>32</v>
      </c>
      <c r="R3" s="5" t="s">
        <v>162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1.75" customHeight="1">
      <c r="A5" s="5"/>
      <c r="B5" s="811" t="s">
        <v>4</v>
      </c>
      <c r="C5" s="819" t="s">
        <v>5</v>
      </c>
      <c r="D5" s="56"/>
      <c r="E5" s="814"/>
      <c r="F5" s="694" t="s">
        <v>6</v>
      </c>
      <c r="G5" s="644"/>
      <c r="H5" s="644"/>
      <c r="I5" s="644"/>
      <c r="J5" s="644"/>
      <c r="K5" s="645"/>
      <c r="L5" s="842" t="s">
        <v>163</v>
      </c>
      <c r="M5" s="813" t="s">
        <v>164</v>
      </c>
      <c r="N5" s="7"/>
      <c r="O5" s="7"/>
      <c r="P5" s="7"/>
      <c r="Q5" s="849" t="s">
        <v>165</v>
      </c>
      <c r="R5" s="5" t="s">
        <v>166</v>
      </c>
      <c r="S5" s="5"/>
      <c r="T5" s="5"/>
      <c r="U5" s="5"/>
      <c r="V5" s="5"/>
      <c r="W5" s="5"/>
      <c r="X5" s="5"/>
      <c r="Y5" s="5"/>
      <c r="Z5" s="5"/>
    </row>
    <row r="6" spans="1:26" ht="28.5" customHeight="1">
      <c r="A6" s="5"/>
      <c r="B6" s="651"/>
      <c r="C6" s="820"/>
      <c r="D6" s="151"/>
      <c r="E6" s="850"/>
      <c r="F6" s="694" t="s">
        <v>8</v>
      </c>
      <c r="G6" s="645"/>
      <c r="H6" s="694" t="s">
        <v>9</v>
      </c>
      <c r="I6" s="645"/>
      <c r="J6" s="694" t="s">
        <v>10</v>
      </c>
      <c r="K6" s="645"/>
      <c r="L6" s="651"/>
      <c r="M6" s="651"/>
      <c r="N6" s="7"/>
      <c r="O6" s="7"/>
      <c r="P6" s="7"/>
      <c r="Q6" s="651"/>
      <c r="R6" s="5"/>
      <c r="S6" s="683" t="s">
        <v>46</v>
      </c>
      <c r="T6" s="644"/>
      <c r="U6" s="644"/>
      <c r="V6" s="645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2"/>
      <c r="E7" s="153"/>
      <c r="F7" s="84">
        <v>1</v>
      </c>
      <c r="G7" s="84">
        <v>1</v>
      </c>
      <c r="H7" s="84">
        <v>2</v>
      </c>
      <c r="I7" s="84">
        <v>2</v>
      </c>
      <c r="J7" s="84">
        <v>2</v>
      </c>
      <c r="K7" s="84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3" t="s">
        <v>140</v>
      </c>
      <c r="E8" s="153"/>
      <c r="F8" s="84">
        <v>2</v>
      </c>
      <c r="G8" s="84">
        <v>2</v>
      </c>
      <c r="H8" s="84">
        <v>2</v>
      </c>
      <c r="I8" s="84">
        <v>2</v>
      </c>
      <c r="J8" s="84"/>
      <c r="K8" s="84"/>
      <c r="L8" s="21">
        <f t="shared" si="0"/>
        <v>4</v>
      </c>
      <c r="M8" s="21">
        <f t="shared" si="1"/>
        <v>128</v>
      </c>
      <c r="N8" s="154" t="s">
        <v>167</v>
      </c>
      <c r="O8" s="23"/>
      <c r="P8" s="23"/>
      <c r="Q8" s="50">
        <v>130</v>
      </c>
      <c r="S8" s="155" t="s">
        <v>168</v>
      </c>
      <c r="T8" s="156" t="s">
        <v>169</v>
      </c>
      <c r="U8" s="18">
        <v>200</v>
      </c>
      <c r="V8" s="18">
        <f>SUMIF($E$22:$E$30,$T8,$M$22:$M$30)+SUMIF($E$32,$T8,$M$32)</f>
        <v>640</v>
      </c>
    </row>
    <row r="9" spans="1:26" ht="12.75" customHeight="1">
      <c r="B9" s="25">
        <v>3</v>
      </c>
      <c r="C9" s="58" t="s">
        <v>26</v>
      </c>
      <c r="D9" s="152"/>
      <c r="E9" s="153"/>
      <c r="F9" s="84">
        <v>1</v>
      </c>
      <c r="G9" s="84">
        <v>1</v>
      </c>
      <c r="H9" s="84">
        <v>1</v>
      </c>
      <c r="I9" s="84">
        <v>1</v>
      </c>
      <c r="J9" s="84"/>
      <c r="K9" s="84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6" t="s">
        <v>214</v>
      </c>
      <c r="U9" s="18">
        <v>700</v>
      </c>
      <c r="V9" s="18">
        <f>SUMIF($E$22:$E$30,$T9,$M$22:$M$30)+SUMIF($E$32,$T9,$M$32)</f>
        <v>960</v>
      </c>
    </row>
    <row r="10" spans="1:26" ht="12.75" customHeight="1">
      <c r="B10" s="25">
        <v>4</v>
      </c>
      <c r="C10" s="58" t="s">
        <v>29</v>
      </c>
      <c r="D10" s="152"/>
      <c r="E10" s="153"/>
      <c r="F10" s="84">
        <v>1</v>
      </c>
      <c r="G10" s="84">
        <v>1</v>
      </c>
      <c r="H10" s="84"/>
      <c r="I10" s="84"/>
      <c r="J10" s="84"/>
      <c r="K10" s="84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6"/>
      <c r="U10" s="18"/>
      <c r="V10" s="18">
        <f>SUMIF($E$22:$E$28,$T10,$M$22:$M$28)+SUMIF($E$30:$E$32,$T10,$M$30:$M$32)</f>
        <v>0</v>
      </c>
    </row>
    <row r="11" spans="1:26" ht="12.75" customHeight="1">
      <c r="B11" s="25">
        <v>5</v>
      </c>
      <c r="C11" s="58" t="s">
        <v>32</v>
      </c>
      <c r="D11" s="152"/>
      <c r="E11" s="153"/>
      <c r="F11" s="84">
        <v>1</v>
      </c>
      <c r="G11" s="84">
        <v>1</v>
      </c>
      <c r="H11" s="84">
        <v>1</v>
      </c>
      <c r="I11" s="84">
        <v>1</v>
      </c>
      <c r="J11" s="84"/>
      <c r="K11" s="84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7" t="s">
        <v>145</v>
      </c>
      <c r="T11" s="158"/>
      <c r="U11" s="18"/>
      <c r="V11" s="18">
        <f>SUMIF($E$22:$E$28,$T11,$M$22:$M$28)+SUMIF($E$30:$E$32,$T11,$M$30:$M$32)</f>
        <v>0</v>
      </c>
    </row>
    <row r="12" spans="1:26" ht="12.75" customHeight="1">
      <c r="B12" s="25">
        <v>6</v>
      </c>
      <c r="C12" s="58" t="s">
        <v>31</v>
      </c>
      <c r="D12" s="152"/>
      <c r="E12" s="153"/>
      <c r="F12" s="84">
        <v>1</v>
      </c>
      <c r="G12" s="84">
        <v>1</v>
      </c>
      <c r="H12" s="84"/>
      <c r="I12" s="84"/>
      <c r="J12" s="84"/>
      <c r="K12" s="84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2"/>
      <c r="E13" s="153"/>
      <c r="F13" s="84">
        <v>1</v>
      </c>
      <c r="G13" s="84">
        <v>1</v>
      </c>
      <c r="H13" s="84"/>
      <c r="I13" s="84"/>
      <c r="J13" s="84"/>
      <c r="K13" s="84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2"/>
      <c r="E14" s="153"/>
      <c r="F14" s="84">
        <v>1</v>
      </c>
      <c r="G14" s="84">
        <v>1</v>
      </c>
      <c r="H14" s="84"/>
      <c r="I14" s="84"/>
      <c r="J14" s="84"/>
      <c r="K14" s="84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2"/>
      <c r="E15" s="153"/>
      <c r="F15" s="84">
        <v>1</v>
      </c>
      <c r="G15" s="84">
        <v>1</v>
      </c>
      <c r="H15" s="84"/>
      <c r="I15" s="84"/>
      <c r="J15" s="84"/>
      <c r="K15" s="84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2"/>
      <c r="E16" s="153"/>
      <c r="F16" s="84">
        <v>2</v>
      </c>
      <c r="G16" s="84">
        <v>2</v>
      </c>
      <c r="H16" s="84">
        <v>1</v>
      </c>
      <c r="I16" s="84">
        <v>1</v>
      </c>
      <c r="J16" s="84">
        <v>1</v>
      </c>
      <c r="K16" s="84">
        <v>1</v>
      </c>
      <c r="L16" s="21">
        <f t="shared" si="0"/>
        <v>4</v>
      </c>
      <c r="M16" s="21">
        <f t="shared" si="1"/>
        <v>128</v>
      </c>
      <c r="N16" s="154" t="s">
        <v>167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52"/>
      <c r="E17" s="153"/>
      <c r="F17" s="84"/>
      <c r="G17" s="84"/>
      <c r="H17" s="84">
        <v>1</v>
      </c>
      <c r="I17" s="84">
        <v>1</v>
      </c>
      <c r="J17" s="84"/>
      <c r="K17" s="84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52"/>
      <c r="E18" s="153"/>
      <c r="F18" s="84">
        <v>3</v>
      </c>
      <c r="G18" s="84">
        <v>3</v>
      </c>
      <c r="H18" s="84">
        <v>3</v>
      </c>
      <c r="I18" s="84">
        <v>3</v>
      </c>
      <c r="J18" s="84">
        <v>3</v>
      </c>
      <c r="K18" s="84">
        <v>3</v>
      </c>
      <c r="L18" s="21">
        <f t="shared" si="0"/>
        <v>9</v>
      </c>
      <c r="M18" s="21">
        <f t="shared" si="1"/>
        <v>288</v>
      </c>
      <c r="N18" s="154" t="s">
        <v>167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52"/>
      <c r="E19" s="153"/>
      <c r="F19" s="84">
        <v>1</v>
      </c>
      <c r="G19" s="84">
        <v>1</v>
      </c>
      <c r="H19" s="84"/>
      <c r="I19" s="84"/>
      <c r="J19" s="84"/>
      <c r="K19" s="84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215</v>
      </c>
      <c r="D20" s="152"/>
      <c r="E20" s="152"/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1054" t="s">
        <v>171</v>
      </c>
      <c r="C21" s="644"/>
      <c r="D21" s="644"/>
      <c r="E21" s="645"/>
      <c r="F21" s="159">
        <f t="shared" ref="F21:L21" si="2">SUM(F7:F20)</f>
        <v>17</v>
      </c>
      <c r="G21" s="159">
        <f t="shared" si="2"/>
        <v>17</v>
      </c>
      <c r="H21" s="159">
        <f t="shared" si="2"/>
        <v>12</v>
      </c>
      <c r="I21" s="159">
        <f t="shared" si="2"/>
        <v>12</v>
      </c>
      <c r="J21" s="159">
        <f t="shared" si="2"/>
        <v>7</v>
      </c>
      <c r="K21" s="159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1055" t="s">
        <v>153</v>
      </c>
      <c r="D22" s="645"/>
      <c r="E22" s="91" t="s">
        <v>169</v>
      </c>
      <c r="F22" s="116"/>
      <c r="G22" s="116"/>
      <c r="H22" s="116"/>
      <c r="I22" s="116"/>
      <c r="J22" s="116">
        <v>1</v>
      </c>
      <c r="K22" s="116">
        <v>1</v>
      </c>
      <c r="L22" s="95">
        <f>SUM(F22:K22)/2</f>
        <v>1</v>
      </c>
      <c r="M22" s="21">
        <f t="shared" si="1"/>
        <v>32</v>
      </c>
      <c r="N22" s="1060">
        <f>SUM(M22:M30)</f>
        <v>640</v>
      </c>
      <c r="O22" s="851">
        <f>N22+N32</f>
        <v>1600</v>
      </c>
      <c r="P22" s="23"/>
      <c r="S22" s="15" t="s">
        <v>169</v>
      </c>
      <c r="T22" s="1062" t="s">
        <v>218</v>
      </c>
      <c r="U22" s="671"/>
      <c r="V22" s="671"/>
      <c r="W22" s="671"/>
      <c r="X22" s="671"/>
    </row>
    <row r="23" spans="1:24" ht="12.75" customHeight="1">
      <c r="B23" s="10">
        <v>16</v>
      </c>
      <c r="C23" s="1055" t="s">
        <v>174</v>
      </c>
      <c r="D23" s="645"/>
      <c r="E23" s="91" t="s">
        <v>169</v>
      </c>
      <c r="F23" s="116">
        <v>1</v>
      </c>
      <c r="G23" s="116">
        <v>1</v>
      </c>
      <c r="H23" s="116"/>
      <c r="I23" s="116"/>
      <c r="J23" s="116"/>
      <c r="K23" s="116"/>
      <c r="L23" s="95">
        <f>SUM(F23:K23)/2</f>
        <v>1</v>
      </c>
      <c r="M23" s="21">
        <f t="shared" si="1"/>
        <v>32</v>
      </c>
      <c r="N23" s="1061"/>
      <c r="O23" s="686"/>
      <c r="P23" s="23"/>
      <c r="S23" s="15"/>
      <c r="T23" s="671"/>
      <c r="U23" s="671"/>
      <c r="V23" s="671"/>
      <c r="W23" s="671"/>
      <c r="X23" s="671"/>
    </row>
    <row r="24" spans="1:24" ht="12.75" customHeight="1">
      <c r="B24" s="10">
        <v>17</v>
      </c>
      <c r="C24" s="846" t="s">
        <v>83</v>
      </c>
      <c r="D24" s="645"/>
      <c r="E24" s="91" t="s">
        <v>169</v>
      </c>
      <c r="F24" s="116"/>
      <c r="G24" s="116"/>
      <c r="H24" s="116"/>
      <c r="I24" s="116"/>
      <c r="J24" s="116">
        <v>2</v>
      </c>
      <c r="K24" s="116">
        <v>2</v>
      </c>
      <c r="L24" s="95">
        <f>SUM(F24:K24)/2</f>
        <v>2</v>
      </c>
      <c r="M24" s="21">
        <f t="shared" si="1"/>
        <v>64</v>
      </c>
      <c r="N24" s="1061"/>
      <c r="O24" s="686"/>
      <c r="P24" s="23"/>
      <c r="S24" s="5"/>
      <c r="T24" s="671"/>
      <c r="U24" s="671"/>
      <c r="V24" s="671"/>
      <c r="W24" s="671"/>
      <c r="X24" s="671"/>
    </row>
    <row r="25" spans="1:24" ht="12.75" customHeight="1">
      <c r="B25" s="1056">
        <v>18</v>
      </c>
      <c r="C25" s="1057" t="s">
        <v>221</v>
      </c>
      <c r="D25" s="801"/>
      <c r="E25" s="77" t="s">
        <v>169</v>
      </c>
      <c r="F25" s="98">
        <v>1</v>
      </c>
      <c r="G25" s="98">
        <v>1</v>
      </c>
      <c r="H25" s="98">
        <v>1</v>
      </c>
      <c r="I25" s="98">
        <v>1</v>
      </c>
      <c r="J25" s="98"/>
      <c r="K25" s="98"/>
      <c r="L25" s="838">
        <f>SUM(F25:K26)/2</f>
        <v>5</v>
      </c>
      <c r="M25" s="838">
        <f t="shared" si="1"/>
        <v>160</v>
      </c>
      <c r="N25" s="1061"/>
      <c r="O25" s="686"/>
      <c r="P25" s="23"/>
      <c r="S25" s="15" t="s">
        <v>214</v>
      </c>
      <c r="T25" s="99" t="s">
        <v>222</v>
      </c>
    </row>
    <row r="26" spans="1:24" ht="12.75" customHeight="1">
      <c r="B26" s="651"/>
      <c r="C26" s="802"/>
      <c r="D26" s="803"/>
      <c r="E26" s="77" t="s">
        <v>214</v>
      </c>
      <c r="F26" s="98"/>
      <c r="G26" s="98"/>
      <c r="H26" s="98">
        <v>1</v>
      </c>
      <c r="I26" s="98">
        <v>1</v>
      </c>
      <c r="J26" s="98">
        <v>2</v>
      </c>
      <c r="K26" s="98">
        <v>2</v>
      </c>
      <c r="L26" s="651"/>
      <c r="M26" s="651"/>
      <c r="N26" s="1061"/>
      <c r="O26" s="686"/>
      <c r="P26" s="23"/>
    </row>
    <row r="27" spans="1:24" ht="12.75" customHeight="1">
      <c r="B27" s="650">
        <v>19</v>
      </c>
      <c r="C27" s="690" t="s">
        <v>223</v>
      </c>
      <c r="D27" s="801"/>
      <c r="E27" s="77" t="s">
        <v>169</v>
      </c>
      <c r="F27" s="98"/>
      <c r="G27" s="133"/>
      <c r="H27" s="133">
        <v>1</v>
      </c>
      <c r="I27" s="133">
        <v>1</v>
      </c>
      <c r="J27" s="133"/>
      <c r="K27" s="98"/>
      <c r="L27" s="838">
        <f>SUM(F27:K28)/2</f>
        <v>3</v>
      </c>
      <c r="M27" s="838">
        <f>L27*$Q$3</f>
        <v>96</v>
      </c>
      <c r="N27" s="1061"/>
      <c r="O27" s="686"/>
      <c r="P27" s="23"/>
    </row>
    <row r="28" spans="1:24" ht="12.75" customHeight="1">
      <c r="B28" s="651"/>
      <c r="C28" s="802"/>
      <c r="D28" s="803"/>
      <c r="E28" s="77" t="s">
        <v>214</v>
      </c>
      <c r="F28" s="187"/>
      <c r="G28" s="188"/>
      <c r="H28" s="188">
        <v>1</v>
      </c>
      <c r="I28" s="188">
        <v>1</v>
      </c>
      <c r="J28" s="188">
        <v>1</v>
      </c>
      <c r="K28" s="187">
        <v>1</v>
      </c>
      <c r="L28" s="651"/>
      <c r="M28" s="651"/>
      <c r="N28" s="1061"/>
      <c r="O28" s="686"/>
      <c r="P28" s="23"/>
    </row>
    <row r="29" spans="1:24" ht="12.75" customHeight="1">
      <c r="B29" s="650">
        <v>20</v>
      </c>
      <c r="C29" s="690" t="s">
        <v>224</v>
      </c>
      <c r="D29" s="801"/>
      <c r="E29" s="77" t="s">
        <v>169</v>
      </c>
      <c r="F29" s="187">
        <v>1</v>
      </c>
      <c r="G29" s="188"/>
      <c r="H29" s="188"/>
      <c r="I29" s="188"/>
      <c r="J29" s="188"/>
      <c r="K29" s="187"/>
      <c r="L29" s="838">
        <f>SUM(F29:K30)/2</f>
        <v>8</v>
      </c>
      <c r="M29" s="838">
        <f>L29*$Q$3</f>
        <v>256</v>
      </c>
      <c r="N29" s="1061"/>
      <c r="O29" s="686"/>
      <c r="P29" s="23"/>
    </row>
    <row r="30" spans="1:24" ht="12.75" customHeight="1">
      <c r="A30" s="5"/>
      <c r="B30" s="651"/>
      <c r="C30" s="802"/>
      <c r="D30" s="803"/>
      <c r="E30" s="77" t="s">
        <v>214</v>
      </c>
      <c r="F30" s="187">
        <v>2</v>
      </c>
      <c r="G30" s="188">
        <v>3</v>
      </c>
      <c r="H30" s="188">
        <v>3</v>
      </c>
      <c r="I30" s="188">
        <v>3</v>
      </c>
      <c r="J30" s="188">
        <v>2</v>
      </c>
      <c r="K30" s="187">
        <v>2</v>
      </c>
      <c r="L30" s="651"/>
      <c r="M30" s="651"/>
      <c r="N30" s="820"/>
      <c r="O30" s="686"/>
      <c r="P30" s="23"/>
      <c r="Q30" s="154" t="s">
        <v>179</v>
      </c>
      <c r="R30" s="5"/>
      <c r="S30" s="5"/>
      <c r="T30" s="5"/>
      <c r="U30" s="5"/>
      <c r="V30" s="5"/>
    </row>
    <row r="31" spans="1:24" ht="12.75" customHeight="1">
      <c r="A31" s="5"/>
      <c r="B31" s="1059" t="s">
        <v>91</v>
      </c>
      <c r="C31" s="644"/>
      <c r="D31" s="809"/>
      <c r="E31" s="162"/>
      <c r="F31" s="107">
        <f t="shared" ref="F31:K31" si="3">SUM(F22:F30)</f>
        <v>5</v>
      </c>
      <c r="G31" s="107">
        <f t="shared" si="3"/>
        <v>5</v>
      </c>
      <c r="H31" s="107">
        <f t="shared" si="3"/>
        <v>7</v>
      </c>
      <c r="I31" s="107">
        <f t="shared" si="3"/>
        <v>7</v>
      </c>
      <c r="J31" s="107">
        <f t="shared" si="3"/>
        <v>8</v>
      </c>
      <c r="K31" s="107">
        <f t="shared" si="3"/>
        <v>8</v>
      </c>
      <c r="L31" s="107">
        <f>SUM(F31:K31)</f>
        <v>40</v>
      </c>
      <c r="M31" s="163">
        <f>L31*$Q$3</f>
        <v>1280</v>
      </c>
      <c r="N31" s="5"/>
      <c r="O31" s="686"/>
      <c r="P31" s="23"/>
      <c r="R31" s="5"/>
      <c r="S31" s="5"/>
      <c r="T31" s="5"/>
      <c r="U31" s="5"/>
      <c r="V31" s="5"/>
    </row>
    <row r="32" spans="1:24" ht="12.75" customHeight="1">
      <c r="B32" s="164">
        <v>23</v>
      </c>
      <c r="C32" s="810" t="s">
        <v>172</v>
      </c>
      <c r="D32" s="645"/>
      <c r="E32" s="77" t="s">
        <v>214</v>
      </c>
      <c r="F32" s="98">
        <v>5</v>
      </c>
      <c r="G32" s="98">
        <v>5</v>
      </c>
      <c r="H32" s="98">
        <v>10</v>
      </c>
      <c r="I32" s="93">
        <v>10</v>
      </c>
      <c r="J32" s="98">
        <v>15</v>
      </c>
      <c r="K32" s="98">
        <v>15</v>
      </c>
      <c r="L32" s="95">
        <f>SUM(F32:K32)/2</f>
        <v>30</v>
      </c>
      <c r="M32" s="21">
        <f>L32*$Q$3</f>
        <v>960</v>
      </c>
      <c r="N32" s="189">
        <f>M32</f>
        <v>960</v>
      </c>
      <c r="O32" s="651"/>
      <c r="P32" s="23"/>
    </row>
    <row r="33" spans="1:22" ht="12.75" customHeight="1">
      <c r="A33" s="5"/>
      <c r="B33" s="853" t="s">
        <v>99</v>
      </c>
      <c r="C33" s="644"/>
      <c r="D33" s="644"/>
      <c r="E33" s="645"/>
      <c r="F33" s="122">
        <f t="shared" ref="F33:K33" si="4">SUM(F32)</f>
        <v>5</v>
      </c>
      <c r="G33" s="122">
        <f t="shared" si="4"/>
        <v>5</v>
      </c>
      <c r="H33" s="122">
        <f t="shared" si="4"/>
        <v>10</v>
      </c>
      <c r="I33" s="122">
        <f t="shared" si="4"/>
        <v>10</v>
      </c>
      <c r="J33" s="122">
        <f t="shared" si="4"/>
        <v>15</v>
      </c>
      <c r="K33" s="122">
        <f t="shared" si="4"/>
        <v>15</v>
      </c>
      <c r="L33" s="107">
        <f>SUM(F33:K33)</f>
        <v>60</v>
      </c>
      <c r="M33" s="163">
        <f>L33*$Q$3</f>
        <v>1920</v>
      </c>
      <c r="O33" s="23"/>
      <c r="P33" s="23"/>
      <c r="R33" s="5"/>
      <c r="S33" s="5"/>
      <c r="T33" s="5"/>
      <c r="U33" s="5"/>
      <c r="V33" s="5"/>
    </row>
    <row r="34" spans="1:22" ht="12.75" customHeight="1">
      <c r="A34" s="5"/>
      <c r="B34" s="845" t="s">
        <v>180</v>
      </c>
      <c r="C34" s="644"/>
      <c r="D34" s="644"/>
      <c r="E34" s="645"/>
      <c r="F34" s="169">
        <f t="shared" ref="F34:K34" si="5">F31+F33</f>
        <v>10</v>
      </c>
      <c r="G34" s="169">
        <f t="shared" si="5"/>
        <v>10</v>
      </c>
      <c r="H34" s="169">
        <f t="shared" si="5"/>
        <v>17</v>
      </c>
      <c r="I34" s="169">
        <f t="shared" si="5"/>
        <v>17</v>
      </c>
      <c r="J34" s="169">
        <f t="shared" si="5"/>
        <v>23</v>
      </c>
      <c r="K34" s="169">
        <f t="shared" si="5"/>
        <v>23</v>
      </c>
      <c r="L34" s="170">
        <f>SUM(F34:K34)</f>
        <v>100</v>
      </c>
      <c r="M34" s="171">
        <f>L34*$Q$3</f>
        <v>3200</v>
      </c>
      <c r="O34" s="23"/>
      <c r="P34" s="23"/>
      <c r="R34" s="5"/>
      <c r="S34" s="5"/>
      <c r="T34" s="5"/>
      <c r="U34" s="5"/>
      <c r="V34" s="5"/>
    </row>
    <row r="35" spans="1:22" ht="12.75" customHeight="1">
      <c r="B35" s="818" t="s">
        <v>114</v>
      </c>
      <c r="C35" s="644"/>
      <c r="D35" s="644"/>
      <c r="E35" s="645"/>
      <c r="F35" s="136"/>
      <c r="G35" s="8"/>
      <c r="H35" s="8"/>
      <c r="I35" s="8"/>
      <c r="J35" s="8"/>
      <c r="K35" s="8" t="s">
        <v>214</v>
      </c>
      <c r="L35" s="18">
        <f>COUNTA(F35:K35)</f>
        <v>1</v>
      </c>
      <c r="M35" s="18">
        <f>COUNTA(T9:T11)</f>
        <v>1</v>
      </c>
      <c r="O35" s="23"/>
      <c r="P35" s="5"/>
    </row>
    <row r="36" spans="1:22" ht="12.75" customHeight="1">
      <c r="B36" s="844" t="s">
        <v>181</v>
      </c>
      <c r="C36" s="644"/>
      <c r="D36" s="644"/>
      <c r="E36" s="645"/>
      <c r="F36" s="142">
        <f t="shared" ref="F36:K36" si="6">F21+F34</f>
        <v>27</v>
      </c>
      <c r="G36" s="142">
        <f t="shared" si="6"/>
        <v>27</v>
      </c>
      <c r="H36" s="142">
        <f t="shared" si="6"/>
        <v>29</v>
      </c>
      <c r="I36" s="142">
        <f t="shared" si="6"/>
        <v>29</v>
      </c>
      <c r="J36" s="142">
        <f t="shared" si="6"/>
        <v>30</v>
      </c>
      <c r="K36" s="142">
        <f t="shared" si="6"/>
        <v>30</v>
      </c>
      <c r="L36" s="142">
        <f>SUM(F36:K36)</f>
        <v>172</v>
      </c>
      <c r="M36" s="39">
        <f>L34*$Q$3</f>
        <v>3200</v>
      </c>
      <c r="O36" s="23"/>
      <c r="P36" s="23"/>
    </row>
    <row r="37" spans="1:22" ht="12.75" customHeight="1">
      <c r="B37" s="25">
        <v>1</v>
      </c>
      <c r="C37" s="843" t="s">
        <v>182</v>
      </c>
      <c r="D37" s="644"/>
      <c r="E37" s="645"/>
      <c r="F37" s="146">
        <v>0.5</v>
      </c>
      <c r="G37" s="146"/>
      <c r="H37" s="146">
        <v>0.5</v>
      </c>
      <c r="I37" s="146"/>
      <c r="J37" s="146">
        <v>0.5</v>
      </c>
      <c r="K37" s="146"/>
      <c r="L37" s="839" t="s">
        <v>137</v>
      </c>
      <c r="M37" s="645"/>
      <c r="O37" s="23"/>
      <c r="P37" s="23"/>
    </row>
    <row r="38" spans="1:22" ht="12.75" customHeight="1">
      <c r="B38" s="25">
        <v>2</v>
      </c>
      <c r="C38" s="843" t="s">
        <v>128</v>
      </c>
      <c r="D38" s="644"/>
      <c r="E38" s="645"/>
      <c r="F38" s="146"/>
      <c r="G38" s="146"/>
      <c r="H38" s="146"/>
      <c r="I38" s="146"/>
      <c r="J38" s="146"/>
      <c r="K38" s="146"/>
      <c r="L38" s="839" t="s">
        <v>137</v>
      </c>
      <c r="M38" s="645"/>
      <c r="N38" s="5"/>
      <c r="O38" s="5"/>
      <c r="P38" s="5"/>
    </row>
    <row r="39" spans="1:22" ht="12.75" customHeight="1">
      <c r="B39" s="25">
        <v>3</v>
      </c>
      <c r="C39" s="810" t="s">
        <v>183</v>
      </c>
      <c r="D39" s="644"/>
      <c r="E39" s="645"/>
      <c r="F39" s="146">
        <v>2</v>
      </c>
      <c r="G39" s="146">
        <v>2</v>
      </c>
      <c r="H39" s="146">
        <v>2</v>
      </c>
      <c r="I39" s="146">
        <v>2</v>
      </c>
      <c r="J39" s="146">
        <v>2</v>
      </c>
      <c r="K39" s="146">
        <v>2</v>
      </c>
      <c r="L39" s="839" t="s">
        <v>137</v>
      </c>
      <c r="M39" s="645"/>
      <c r="N39" s="5"/>
      <c r="O39" s="5"/>
      <c r="P39" s="5"/>
    </row>
    <row r="40" spans="1:22" ht="12.75" customHeight="1">
      <c r="B40" s="799" t="s">
        <v>129</v>
      </c>
      <c r="C40" s="644"/>
      <c r="D40" s="644"/>
      <c r="E40" s="645"/>
      <c r="F40" s="142">
        <f t="shared" ref="F40:K40" si="7">F36+SUM(F37:G39)/2</f>
        <v>29.25</v>
      </c>
      <c r="G40" s="142">
        <f t="shared" si="7"/>
        <v>29.25</v>
      </c>
      <c r="H40" s="142">
        <f t="shared" si="7"/>
        <v>31.25</v>
      </c>
      <c r="I40" s="142">
        <f t="shared" si="7"/>
        <v>31.25</v>
      </c>
      <c r="J40" s="142">
        <f t="shared" si="7"/>
        <v>32.25</v>
      </c>
      <c r="K40" s="142">
        <f t="shared" si="7"/>
        <v>31</v>
      </c>
      <c r="L40" s="142">
        <f>SUM(F40:K40)</f>
        <v>184.25</v>
      </c>
      <c r="M40" s="42"/>
      <c r="N40" s="5"/>
      <c r="O40" s="5"/>
      <c r="P40" s="5"/>
    </row>
    <row r="41" spans="1:22" ht="12.75" customHeight="1">
      <c r="B41" s="66"/>
      <c r="C41" s="68"/>
      <c r="D41" s="68"/>
      <c r="E41" s="68"/>
      <c r="F41" s="69"/>
      <c r="G41" s="69"/>
      <c r="H41" s="69"/>
      <c r="I41" s="69"/>
      <c r="J41" s="69"/>
      <c r="K41" s="69"/>
      <c r="L41" s="69"/>
      <c r="N41" s="5"/>
      <c r="O41" s="5"/>
      <c r="P41" s="5"/>
    </row>
    <row r="42" spans="1:22" ht="12.75" customHeight="1">
      <c r="B42" s="66"/>
      <c r="C42" s="42" t="s">
        <v>77</v>
      </c>
      <c r="D42" s="42"/>
      <c r="E42" s="42"/>
      <c r="F42" s="42"/>
      <c r="G42" s="42"/>
      <c r="H42" s="42"/>
      <c r="I42" s="42"/>
      <c r="J42" s="42"/>
      <c r="K42" s="42"/>
      <c r="L42" s="42"/>
      <c r="N42" s="5"/>
      <c r="O42" s="5"/>
      <c r="P42" s="5"/>
    </row>
    <row r="43" spans="1:22" ht="12.75" customHeight="1">
      <c r="C43" t="s">
        <v>134</v>
      </c>
      <c r="N43" s="5"/>
      <c r="O43" s="5"/>
      <c r="P43" s="5"/>
    </row>
    <row r="44" spans="1:22" ht="12.75" customHeight="1">
      <c r="F44" s="683" t="s">
        <v>78</v>
      </c>
      <c r="G44" s="644"/>
      <c r="H44" s="644"/>
      <c r="I44" s="644"/>
      <c r="J44" s="644"/>
      <c r="K44" s="645"/>
      <c r="N44" s="5"/>
      <c r="O44" s="5"/>
      <c r="P44" s="5"/>
    </row>
    <row r="45" spans="1:22" ht="12.75" customHeight="1">
      <c r="E45" s="5"/>
      <c r="F45" s="798">
        <v>27</v>
      </c>
      <c r="G45" s="645"/>
      <c r="H45" s="798">
        <v>29</v>
      </c>
      <c r="I45" s="645"/>
      <c r="J45" s="798">
        <v>30</v>
      </c>
      <c r="K45" s="645"/>
    </row>
    <row r="46" spans="1:22" ht="12.75" customHeight="1">
      <c r="C46" s="15"/>
      <c r="D46" s="15"/>
      <c r="E46" s="5"/>
      <c r="F46" s="23"/>
      <c r="G46" s="23"/>
      <c r="H46" s="23"/>
      <c r="I46" s="23"/>
      <c r="J46" s="23"/>
      <c r="K46" s="23"/>
    </row>
    <row r="47" spans="1:22" ht="12.75" customHeight="1">
      <c r="C47" s="15" t="s">
        <v>79</v>
      </c>
      <c r="D47" s="15"/>
      <c r="E47" s="5"/>
      <c r="F47" s="23"/>
      <c r="G47" s="23"/>
      <c r="H47" s="23"/>
      <c r="I47" s="23"/>
      <c r="J47" s="23"/>
      <c r="K47" s="23"/>
    </row>
    <row r="48" spans="1:22" ht="12.75" customHeight="1">
      <c r="C48" s="5" t="s">
        <v>80</v>
      </c>
      <c r="D48" s="5"/>
      <c r="E48" s="5"/>
    </row>
    <row r="49" spans="3:16" ht="12.75" customHeight="1">
      <c r="C49" s="5" t="s">
        <v>81</v>
      </c>
      <c r="D49" s="5"/>
      <c r="E49" s="5"/>
    </row>
    <row r="50" spans="3:16" ht="12.75" customHeight="1">
      <c r="C50" t="s">
        <v>156</v>
      </c>
      <c r="E50" s="5"/>
    </row>
    <row r="51" spans="3:16" ht="12.75" customHeight="1">
      <c r="C51" s="5" t="s">
        <v>157</v>
      </c>
      <c r="D51" s="5"/>
      <c r="E51" s="5"/>
    </row>
    <row r="52" spans="3:16" ht="12.75" customHeight="1">
      <c r="C52" s="5" t="s">
        <v>225</v>
      </c>
      <c r="D52" s="5"/>
    </row>
    <row r="53" spans="3:16" ht="12.75" customHeight="1">
      <c r="C53" s="5" t="s">
        <v>158</v>
      </c>
      <c r="D53" s="5"/>
    </row>
    <row r="54" spans="3:16" ht="12.75" customHeight="1">
      <c r="C54" s="5" t="s">
        <v>159</v>
      </c>
      <c r="D54" s="5"/>
    </row>
    <row r="55" spans="3:16" ht="12.75" customHeight="1"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5.75" customHeight="1"/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L38:M38"/>
    <mergeCell ref="L39:M39"/>
    <mergeCell ref="S6:V6"/>
    <mergeCell ref="Q5:Q6"/>
    <mergeCell ref="M5:M6"/>
    <mergeCell ref="L37:M37"/>
    <mergeCell ref="N22:N30"/>
    <mergeCell ref="T22:X24"/>
    <mergeCell ref="L27:L28"/>
    <mergeCell ref="M27:M28"/>
    <mergeCell ref="L29:L30"/>
    <mergeCell ref="M29:M30"/>
    <mergeCell ref="L25:L26"/>
    <mergeCell ref="M25:M26"/>
    <mergeCell ref="O22:O32"/>
    <mergeCell ref="B35:E35"/>
    <mergeCell ref="B29:B30"/>
    <mergeCell ref="C29:D30"/>
    <mergeCell ref="B31:D31"/>
    <mergeCell ref="F45:G45"/>
    <mergeCell ref="F44:K44"/>
    <mergeCell ref="H45:I45"/>
    <mergeCell ref="J45:K45"/>
    <mergeCell ref="B34:E34"/>
    <mergeCell ref="B36:E36"/>
    <mergeCell ref="B40:E40"/>
    <mergeCell ref="C37:E37"/>
    <mergeCell ref="C39:E39"/>
    <mergeCell ref="C38:E38"/>
    <mergeCell ref="B5:B6"/>
    <mergeCell ref="C5:C6"/>
    <mergeCell ref="L5:L6"/>
    <mergeCell ref="B2:C2"/>
    <mergeCell ref="J6:K6"/>
    <mergeCell ref="F5:K5"/>
    <mergeCell ref="H6:I6"/>
    <mergeCell ref="F6:G6"/>
    <mergeCell ref="E5:E6"/>
    <mergeCell ref="C27:D28"/>
    <mergeCell ref="B27:B28"/>
    <mergeCell ref="B33:E33"/>
    <mergeCell ref="B21:E21"/>
    <mergeCell ref="C23:D23"/>
    <mergeCell ref="C22:D22"/>
    <mergeCell ref="C24:D24"/>
    <mergeCell ref="B25:B26"/>
    <mergeCell ref="C25:D26"/>
    <mergeCell ref="C32:D32"/>
  </mergeCells>
  <conditionalFormatting sqref="E48 C49:D49">
    <cfRule type="cellIs" dxfId="31" priority="1" operator="greaterThan">
      <formula>0</formula>
    </cfRule>
  </conditionalFormatting>
  <conditionalFormatting sqref="M7">
    <cfRule type="cellIs" dxfId="30" priority="2" operator="lessThan">
      <formula>$Q$7</formula>
    </cfRule>
  </conditionalFormatting>
  <conditionalFormatting sqref="M10">
    <cfRule type="cellIs" dxfId="29" priority="3" operator="lessThan">
      <formula>$Q$10</formula>
    </cfRule>
  </conditionalFormatting>
  <conditionalFormatting sqref="M11">
    <cfRule type="cellIs" dxfId="28" priority="4" operator="lessThan">
      <formula>$Q$11</formula>
    </cfRule>
  </conditionalFormatting>
  <conditionalFormatting sqref="M12">
    <cfRule type="cellIs" dxfId="27" priority="5" operator="lessThan">
      <formula>$Q$12</formula>
    </cfRule>
  </conditionalFormatting>
  <conditionalFormatting sqref="M13">
    <cfRule type="cellIs" dxfId="26" priority="6" operator="lessThan">
      <formula>$Q$13</formula>
    </cfRule>
  </conditionalFormatting>
  <conditionalFormatting sqref="M14">
    <cfRule type="cellIs" dxfId="25" priority="7" operator="lessThan">
      <formula>$Q$14</formula>
    </cfRule>
  </conditionalFormatting>
  <conditionalFormatting sqref="M15">
    <cfRule type="cellIs" dxfId="24" priority="8" operator="lessThan">
      <formula>$Q$15</formula>
    </cfRule>
  </conditionalFormatting>
  <conditionalFormatting sqref="M16">
    <cfRule type="cellIs" dxfId="23" priority="9" operator="lessThan">
      <formula>$Q$16</formula>
    </cfRule>
  </conditionalFormatting>
  <conditionalFormatting sqref="M17">
    <cfRule type="cellIs" dxfId="22" priority="10" operator="lessThan">
      <formula>$Q$17</formula>
    </cfRule>
  </conditionalFormatting>
  <conditionalFormatting sqref="M18">
    <cfRule type="cellIs" dxfId="21" priority="11" operator="lessThan">
      <formula>$Q$18</formula>
    </cfRule>
  </conditionalFormatting>
  <conditionalFormatting sqref="M19">
    <cfRule type="cellIs" dxfId="20" priority="12" operator="lessThan">
      <formula>$Q$19</formula>
    </cfRule>
  </conditionalFormatting>
  <conditionalFormatting sqref="M20">
    <cfRule type="cellIs" dxfId="19" priority="13" operator="lessThan">
      <formula>$Q$20</formula>
    </cfRule>
  </conditionalFormatting>
  <conditionalFormatting sqref="M21">
    <cfRule type="cellIs" dxfId="18" priority="14" operator="lessThan">
      <formula>$Q$21</formula>
    </cfRule>
  </conditionalFormatting>
  <conditionalFormatting sqref="L35">
    <cfRule type="cellIs" dxfId="17" priority="15" operator="lessThan">
      <formula>$M$35</formula>
    </cfRule>
  </conditionalFormatting>
  <conditionalFormatting sqref="L35">
    <cfRule type="cellIs" dxfId="16" priority="16" operator="greaterThan">
      <formula>$M$35</formula>
    </cfRule>
  </conditionalFormatting>
  <conditionalFormatting sqref="V8">
    <cfRule type="cellIs" dxfId="15" priority="17" operator="lessThan">
      <formula>$U$8</formula>
    </cfRule>
  </conditionalFormatting>
  <conditionalFormatting sqref="V11">
    <cfRule type="cellIs" dxfId="14" priority="18" operator="lessThan">
      <formula>$U$11</formula>
    </cfRule>
  </conditionalFormatting>
  <conditionalFormatting sqref="N22:N23">
    <cfRule type="cellIs" dxfId="13" priority="19" operator="lessThan">
      <formula>630</formula>
    </cfRule>
  </conditionalFormatting>
  <conditionalFormatting sqref="O22:O23">
    <cfRule type="cellIs" dxfId="12" priority="20" operator="lessThan">
      <formula>#REF!</formula>
    </cfRule>
  </conditionalFormatting>
  <conditionalFormatting sqref="J36:K36">
    <cfRule type="cellIs" dxfId="11" priority="21" operator="lessThan">
      <formula>$J$45</formula>
    </cfRule>
  </conditionalFormatting>
  <conditionalFormatting sqref="M36">
    <cfRule type="cellIs" dxfId="10" priority="22" operator="lessThan">
      <formula>#REF!</formula>
    </cfRule>
  </conditionalFormatting>
  <conditionalFormatting sqref="M8">
    <cfRule type="cellIs" dxfId="9" priority="23" operator="lessThan">
      <formula>$Q$8</formula>
    </cfRule>
  </conditionalFormatting>
  <conditionalFormatting sqref="M9">
    <cfRule type="cellIs" dxfId="8" priority="24" operator="lessThan">
      <formula>$Q$9</formula>
    </cfRule>
  </conditionalFormatting>
  <conditionalFormatting sqref="H36:I36">
    <cfRule type="cellIs" dxfId="7" priority="25" operator="greaterThan">
      <formula>$H$45</formula>
    </cfRule>
  </conditionalFormatting>
  <conditionalFormatting sqref="H36:I36">
    <cfRule type="cellIs" dxfId="6" priority="26" operator="lessThan">
      <formula>$H$45</formula>
    </cfRule>
  </conditionalFormatting>
  <conditionalFormatting sqref="V9">
    <cfRule type="cellIs" dxfId="5" priority="27" operator="lessThan">
      <formula>$U$8</formula>
    </cfRule>
  </conditionalFormatting>
  <conditionalFormatting sqref="F36">
    <cfRule type="cellIs" dxfId="4" priority="28" operator="greaterThan">
      <formula>$F$45</formula>
    </cfRule>
  </conditionalFormatting>
  <conditionalFormatting sqref="F36">
    <cfRule type="cellIs" dxfId="3" priority="29" operator="lessThan">
      <formula>$F$45</formula>
    </cfRule>
  </conditionalFormatting>
  <conditionalFormatting sqref="G36">
    <cfRule type="cellIs" dxfId="2" priority="30" operator="greaterThan">
      <formula>$F$45</formula>
    </cfRule>
  </conditionalFormatting>
  <conditionalFormatting sqref="G36">
    <cfRule type="cellIs" dxfId="1" priority="31" operator="lessThan">
      <formula>$F$45</formula>
    </cfRule>
  </conditionalFormatting>
  <conditionalFormatting sqref="O22:O23">
    <cfRule type="cellIs" dxfId="0" priority="32" operator="lessThan">
      <formula>#REF!</formula>
    </cfRule>
  </conditionalFormatting>
  <dataValidations count="4">
    <dataValidation type="list" allowBlank="1" showErrorMessage="1" sqref="E32">
      <formula1>$S$8:$S$11</formula1>
    </dataValidation>
    <dataValidation type="list" allowBlank="1" showErrorMessage="1" sqref="D8">
      <formula1>$T$16:$T$18</formula1>
    </dataValidation>
    <dataValidation type="list" allowBlank="1" showErrorMessage="1" sqref="F35:K35">
      <formula1>$T$8:$T$10</formula1>
    </dataValidation>
    <dataValidation type="list" allowBlank="1" showErrorMessage="1" sqref="E22:E30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001"/>
  <sheetViews>
    <sheetView zoomScale="70" zoomScaleNormal="70" workbookViewId="0">
      <pane ySplit="11" topLeftCell="A33" activePane="bottomLeft" state="frozen"/>
      <selection pane="bottomLeft" activeCell="C49" sqref="C49:D49"/>
    </sheetView>
  </sheetViews>
  <sheetFormatPr defaultColWidth="14.44140625" defaultRowHeight="15" customHeight="1"/>
  <cols>
    <col min="1" max="1" width="12" customWidth="1"/>
    <col min="2" max="2" width="3.44140625" customWidth="1"/>
    <col min="3" max="3" width="25.77734375" customWidth="1"/>
    <col min="4" max="4" width="20.88671875" customWidth="1"/>
    <col min="5" max="5" width="12.21875" customWidth="1"/>
    <col min="6" max="9" width="5.77734375" customWidth="1"/>
    <col min="10" max="10" width="5.44140625" customWidth="1"/>
    <col min="11" max="11" width="7.21875" customWidth="1"/>
    <col min="12" max="13" width="5.77734375" customWidth="1"/>
    <col min="14" max="14" width="6.77734375" customWidth="1"/>
    <col min="15" max="15" width="7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1" width="18.21875" customWidth="1"/>
    <col min="22" max="22" width="15.77734375" customWidth="1"/>
    <col min="23" max="23" width="40.21875" customWidth="1"/>
    <col min="24" max="24" width="24.5546875" customWidth="1"/>
  </cols>
  <sheetData>
    <row r="1" spans="1:24" ht="21.75" customHeight="1">
      <c r="B1" s="2" t="s">
        <v>1</v>
      </c>
      <c r="Q1" s="5"/>
    </row>
    <row r="2" spans="1:24" ht="12.75" customHeight="1">
      <c r="B2" s="11" t="s">
        <v>12</v>
      </c>
      <c r="C2" s="11"/>
      <c r="D2" s="13"/>
      <c r="E2" s="15"/>
      <c r="L2" s="15"/>
      <c r="M2" s="15"/>
      <c r="N2" s="15"/>
      <c r="O2" s="15"/>
      <c r="Q2" s="5"/>
    </row>
    <row r="3" spans="1:24" ht="12.75" customHeight="1">
      <c r="B3" s="6" t="s">
        <v>15</v>
      </c>
      <c r="L3" s="17"/>
      <c r="M3" s="17"/>
      <c r="N3" s="17"/>
      <c r="Q3" s="5"/>
    </row>
    <row r="4" spans="1:24" ht="12.75" customHeight="1">
      <c r="B4" s="6" t="s">
        <v>16</v>
      </c>
      <c r="L4" s="17"/>
      <c r="M4" s="17"/>
      <c r="N4" s="17"/>
      <c r="Q4" s="5"/>
    </row>
    <row r="5" spans="1:24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4" ht="11.25" customHeight="1">
      <c r="B6" s="6" t="s">
        <v>22</v>
      </c>
      <c r="Q6" s="5"/>
    </row>
    <row r="7" spans="1:24" ht="11.25" customHeight="1">
      <c r="C7" s="27" t="s">
        <v>23</v>
      </c>
      <c r="D7" s="29" t="s">
        <v>25</v>
      </c>
      <c r="Q7" s="5"/>
    </row>
    <row r="8" spans="1:24" ht="11.25" customHeight="1">
      <c r="C8" s="27" t="s">
        <v>27</v>
      </c>
      <c r="D8" s="29" t="s">
        <v>28</v>
      </c>
      <c r="Q8" s="5"/>
    </row>
    <row r="9" spans="1:24" ht="12.75" customHeight="1">
      <c r="Q9" s="5"/>
    </row>
    <row r="10" spans="1:24" ht="24.75" customHeight="1">
      <c r="B10" s="639" t="s">
        <v>4</v>
      </c>
      <c r="C10" s="696" t="s">
        <v>5</v>
      </c>
      <c r="D10" s="697"/>
      <c r="E10" s="698"/>
      <c r="F10" s="693" t="s">
        <v>6</v>
      </c>
      <c r="G10" s="644"/>
      <c r="H10" s="644"/>
      <c r="I10" s="644"/>
      <c r="J10" s="644"/>
      <c r="K10" s="644"/>
      <c r="L10" s="644"/>
      <c r="M10" s="644"/>
      <c r="N10" s="644"/>
      <c r="O10" s="645"/>
      <c r="P10" s="691" t="s">
        <v>44</v>
      </c>
      <c r="Q10" s="7"/>
      <c r="W10" s="683" t="s">
        <v>7</v>
      </c>
      <c r="X10" s="645"/>
    </row>
    <row r="11" spans="1:24" ht="25.5" customHeight="1">
      <c r="B11" s="695"/>
      <c r="C11" s="699"/>
      <c r="D11" s="700"/>
      <c r="E11" s="701"/>
      <c r="F11" s="694" t="s">
        <v>8</v>
      </c>
      <c r="G11" s="688"/>
      <c r="H11" s="687" t="s">
        <v>9</v>
      </c>
      <c r="I11" s="688"/>
      <c r="J11" s="687" t="s">
        <v>10</v>
      </c>
      <c r="K11" s="688"/>
      <c r="L11" s="687" t="s">
        <v>11</v>
      </c>
      <c r="M11" s="688"/>
      <c r="N11" s="687" t="s">
        <v>45</v>
      </c>
      <c r="O11" s="688"/>
      <c r="P11" s="692"/>
      <c r="Q11" s="7"/>
      <c r="S11" s="684" t="s">
        <v>46</v>
      </c>
      <c r="T11" s="685"/>
      <c r="U11" s="685"/>
      <c r="W11" s="8" t="s">
        <v>47</v>
      </c>
      <c r="X11" s="38" t="s">
        <v>48</v>
      </c>
    </row>
    <row r="12" spans="1:24" ht="12.75" customHeight="1">
      <c r="A12" s="9"/>
      <c r="B12" s="40">
        <v>1</v>
      </c>
      <c r="C12" s="41" t="s">
        <v>14</v>
      </c>
      <c r="D12" s="43"/>
      <c r="E12" s="44" t="s">
        <v>49</v>
      </c>
      <c r="F12" s="45">
        <v>3</v>
      </c>
      <c r="G12" s="45">
        <v>3</v>
      </c>
      <c r="H12" s="45">
        <v>3</v>
      </c>
      <c r="I12" s="45">
        <v>3</v>
      </c>
      <c r="J12" s="45">
        <v>3</v>
      </c>
      <c r="K12" s="45">
        <v>3</v>
      </c>
      <c r="L12" s="45">
        <v>3</v>
      </c>
      <c r="M12" s="45">
        <v>3</v>
      </c>
      <c r="N12" s="45">
        <v>4</v>
      </c>
      <c r="O12" s="45">
        <v>4</v>
      </c>
      <c r="P12" s="46">
        <f t="shared" ref="P12:P27" si="0">SUM(F12:O12)/2</f>
        <v>16</v>
      </c>
      <c r="Q12" s="23"/>
      <c r="S12" s="484"/>
      <c r="T12" s="484" t="s">
        <v>50</v>
      </c>
      <c r="U12" s="484" t="s">
        <v>51</v>
      </c>
      <c r="W12" s="25"/>
      <c r="X12" s="25"/>
    </row>
    <row r="13" spans="1:24" ht="12.75" customHeight="1">
      <c r="A13" s="9"/>
      <c r="B13" s="40">
        <v>2</v>
      </c>
      <c r="C13" s="41" t="s">
        <v>24</v>
      </c>
      <c r="D13" s="48" t="s">
        <v>53</v>
      </c>
      <c r="E13" s="44" t="s">
        <v>54</v>
      </c>
      <c r="F13" s="45">
        <v>2</v>
      </c>
      <c r="G13" s="45">
        <v>2</v>
      </c>
      <c r="H13" s="45">
        <v>2</v>
      </c>
      <c r="I13" s="45">
        <v>2</v>
      </c>
      <c r="J13" s="45">
        <v>2</v>
      </c>
      <c r="K13" s="45">
        <v>2</v>
      </c>
      <c r="L13" s="45">
        <v>3</v>
      </c>
      <c r="M13" s="45">
        <v>3</v>
      </c>
      <c r="N13" s="45">
        <v>3</v>
      </c>
      <c r="O13" s="45">
        <v>3</v>
      </c>
      <c r="P13" s="46">
        <f t="shared" si="0"/>
        <v>12</v>
      </c>
      <c r="Q13" s="650">
        <f>SUM(P13:P14)</f>
        <v>20</v>
      </c>
      <c r="S13" s="25" t="s">
        <v>55</v>
      </c>
      <c r="T13" s="51" t="s">
        <v>23</v>
      </c>
      <c r="U13" s="18">
        <v>650</v>
      </c>
      <c r="W13" s="25" t="s">
        <v>14</v>
      </c>
      <c r="X13" s="25" t="s">
        <v>24</v>
      </c>
    </row>
    <row r="14" spans="1:24" ht="12.75" customHeight="1">
      <c r="A14" s="9"/>
      <c r="B14" s="40">
        <v>3</v>
      </c>
      <c r="C14" s="41" t="s">
        <v>56</v>
      </c>
      <c r="D14" s="48" t="s">
        <v>57</v>
      </c>
      <c r="E14" s="44" t="s">
        <v>49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1</v>
      </c>
      <c r="M14" s="45">
        <v>1</v>
      </c>
      <c r="N14" s="45">
        <v>1</v>
      </c>
      <c r="O14" s="45">
        <v>1</v>
      </c>
      <c r="P14" s="46">
        <f t="shared" si="0"/>
        <v>8</v>
      </c>
      <c r="Q14" s="651"/>
      <c r="S14" s="25" t="s">
        <v>58</v>
      </c>
      <c r="T14" s="51" t="s">
        <v>27</v>
      </c>
      <c r="U14" s="18">
        <v>450</v>
      </c>
      <c r="W14" s="25" t="s">
        <v>29</v>
      </c>
      <c r="X14" s="25" t="s">
        <v>26</v>
      </c>
    </row>
    <row r="15" spans="1:24" ht="12.75" customHeight="1">
      <c r="A15" s="9"/>
      <c r="B15" s="40">
        <v>4</v>
      </c>
      <c r="C15" s="676" t="s">
        <v>327</v>
      </c>
      <c r="D15" s="644"/>
      <c r="E15" s="645"/>
      <c r="F15" s="45">
        <v>1</v>
      </c>
      <c r="G15" s="45">
        <v>1</v>
      </c>
      <c r="H15" s="45"/>
      <c r="I15" s="45"/>
      <c r="J15" s="45"/>
      <c r="K15" s="45"/>
      <c r="L15" s="45"/>
      <c r="M15" s="45"/>
      <c r="N15" s="45"/>
      <c r="O15" s="45"/>
      <c r="P15" s="46">
        <f t="shared" si="0"/>
        <v>1</v>
      </c>
      <c r="Q15" s="23"/>
      <c r="S15" s="621" t="s">
        <v>145</v>
      </c>
      <c r="T15" s="622" t="s">
        <v>345</v>
      </c>
      <c r="U15" s="621"/>
      <c r="W15" s="25" t="s">
        <v>30</v>
      </c>
      <c r="X15" s="25" t="s">
        <v>31</v>
      </c>
    </row>
    <row r="16" spans="1:24" ht="12.75" customHeight="1">
      <c r="A16" s="9"/>
      <c r="B16" s="40">
        <v>5</v>
      </c>
      <c r="C16" s="41" t="s">
        <v>26</v>
      </c>
      <c r="D16" s="43"/>
      <c r="E16" s="44" t="s">
        <v>49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46">
        <f t="shared" si="0"/>
        <v>7</v>
      </c>
      <c r="Q16" s="23"/>
      <c r="S16" s="53"/>
      <c r="T16" s="54"/>
      <c r="U16" s="23"/>
      <c r="W16" s="25" t="s">
        <v>33</v>
      </c>
      <c r="X16" s="25" t="s">
        <v>34</v>
      </c>
    </row>
    <row r="17" spans="1:24" ht="12.75" customHeight="1">
      <c r="A17" s="9"/>
      <c r="B17" s="40">
        <v>6</v>
      </c>
      <c r="C17" s="41" t="s">
        <v>307</v>
      </c>
      <c r="D17" s="43"/>
      <c r="E17" s="44" t="s">
        <v>49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46">
        <f t="shared" si="0"/>
        <v>3</v>
      </c>
      <c r="Q17" s="23"/>
      <c r="W17" s="25" t="s">
        <v>35</v>
      </c>
      <c r="X17" s="25" t="s">
        <v>36</v>
      </c>
    </row>
    <row r="18" spans="1:24" ht="12.75" customHeight="1">
      <c r="A18" s="9"/>
      <c r="B18" s="40">
        <v>7</v>
      </c>
      <c r="C18" s="303" t="s">
        <v>332</v>
      </c>
      <c r="D18" s="314"/>
      <c r="E18" s="305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46">
        <f t="shared" si="0"/>
        <v>2</v>
      </c>
      <c r="Q18" s="23"/>
      <c r="W18" s="25" t="s">
        <v>37</v>
      </c>
      <c r="X18" s="25" t="s">
        <v>38</v>
      </c>
    </row>
    <row r="19" spans="1:24" ht="12.75" customHeight="1">
      <c r="A19" s="9"/>
      <c r="B19" s="40">
        <v>8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46">
        <f t="shared" si="0"/>
        <v>4</v>
      </c>
      <c r="Q19" s="650">
        <f>SUM(P19:P22)</f>
        <v>16</v>
      </c>
      <c r="W19" s="25"/>
      <c r="X19" s="25" t="s">
        <v>39</v>
      </c>
    </row>
    <row r="20" spans="1:24" ht="12.75" customHeight="1">
      <c r="A20" s="9"/>
      <c r="B20" s="40">
        <v>9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46">
        <f t="shared" si="0"/>
        <v>4</v>
      </c>
      <c r="Q20" s="686"/>
      <c r="S20" t="s">
        <v>65</v>
      </c>
      <c r="W20" s="25"/>
      <c r="X20" s="25" t="s">
        <v>40</v>
      </c>
    </row>
    <row r="21" spans="1:24" ht="12.75" customHeight="1">
      <c r="A21" s="9"/>
      <c r="B21" s="40">
        <v>10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46">
        <f t="shared" si="0"/>
        <v>4</v>
      </c>
      <c r="Q21" s="686"/>
      <c r="T21" s="15" t="s">
        <v>66</v>
      </c>
      <c r="U21" s="53" t="s">
        <v>67</v>
      </c>
      <c r="W21" s="5"/>
      <c r="X21" s="5"/>
    </row>
    <row r="22" spans="1:24" ht="12.75" customHeight="1">
      <c r="A22" s="9"/>
      <c r="B22" s="40">
        <v>11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46">
        <f t="shared" si="0"/>
        <v>4</v>
      </c>
      <c r="Q22" s="651"/>
      <c r="T22" s="15" t="s">
        <v>53</v>
      </c>
      <c r="U22" s="53" t="s">
        <v>68</v>
      </c>
      <c r="W22" s="5"/>
      <c r="X22" s="5"/>
    </row>
    <row r="23" spans="1:24" ht="12.75" customHeight="1">
      <c r="A23" s="9"/>
      <c r="B23" s="40">
        <v>12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2</v>
      </c>
      <c r="I23" s="45">
        <v>2</v>
      </c>
      <c r="J23" s="45">
        <v>3</v>
      </c>
      <c r="K23" s="45">
        <v>3</v>
      </c>
      <c r="L23" s="45">
        <v>3</v>
      </c>
      <c r="M23" s="45">
        <v>3</v>
      </c>
      <c r="N23" s="45">
        <v>4</v>
      </c>
      <c r="O23" s="45">
        <v>4</v>
      </c>
      <c r="P23" s="46">
        <f t="shared" si="0"/>
        <v>14</v>
      </c>
      <c r="Q23" s="23"/>
      <c r="T23" s="15" t="s">
        <v>69</v>
      </c>
      <c r="U23" s="53" t="s">
        <v>70</v>
      </c>
    </row>
    <row r="24" spans="1:24" ht="12.75" customHeight="1">
      <c r="A24" s="9"/>
      <c r="B24" s="40">
        <v>13</v>
      </c>
      <c r="C24" s="676" t="s">
        <v>40</v>
      </c>
      <c r="D24" s="644"/>
      <c r="E24" s="44" t="s">
        <v>49</v>
      </c>
      <c r="F24" s="45">
        <v>1</v>
      </c>
      <c r="G24" s="45">
        <v>1</v>
      </c>
      <c r="H24" s="45">
        <v>1</v>
      </c>
      <c r="I24" s="45">
        <v>1</v>
      </c>
      <c r="J24" s="45">
        <v>1</v>
      </c>
      <c r="K24" s="45">
        <v>1</v>
      </c>
      <c r="L24" s="45"/>
      <c r="M24" s="45"/>
      <c r="N24" s="45"/>
      <c r="O24" s="45"/>
      <c r="P24" s="46">
        <f t="shared" si="0"/>
        <v>3</v>
      </c>
      <c r="Q24" s="23"/>
      <c r="T24" s="15" t="s">
        <v>57</v>
      </c>
      <c r="U24" s="53" t="s">
        <v>71</v>
      </c>
    </row>
    <row r="25" spans="1:24" ht="12.75" customHeight="1">
      <c r="A25" s="9"/>
      <c r="B25" s="40">
        <v>14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46">
        <f t="shared" si="0"/>
        <v>15</v>
      </c>
      <c r="Q25" s="23"/>
    </row>
    <row r="26" spans="1:24" ht="12.75" customHeight="1">
      <c r="A26" s="9"/>
      <c r="B26" s="40">
        <v>15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46">
        <f t="shared" si="0"/>
        <v>1</v>
      </c>
      <c r="Q26" s="23"/>
    </row>
    <row r="27" spans="1:24" ht="12.75" customHeight="1">
      <c r="A27" s="9"/>
      <c r="B27" s="40">
        <v>16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46">
        <f t="shared" si="0"/>
        <v>5</v>
      </c>
      <c r="Q27" s="23"/>
    </row>
    <row r="28" spans="1:24" ht="26.25" customHeight="1">
      <c r="B28" s="702" t="s">
        <v>75</v>
      </c>
      <c r="C28" s="703"/>
      <c r="D28" s="703"/>
      <c r="E28" s="704"/>
      <c r="F28" s="78">
        <f t="shared" ref="F28:P28" si="1">SUM(F12:F27)</f>
        <v>24</v>
      </c>
      <c r="G28" s="78">
        <f t="shared" si="1"/>
        <v>24</v>
      </c>
      <c r="H28" s="78">
        <f t="shared" si="1"/>
        <v>22</v>
      </c>
      <c r="I28" s="78">
        <f t="shared" si="1"/>
        <v>22</v>
      </c>
      <c r="J28" s="78">
        <f t="shared" si="1"/>
        <v>21</v>
      </c>
      <c r="K28" s="78">
        <f t="shared" si="1"/>
        <v>21</v>
      </c>
      <c r="L28" s="78">
        <f t="shared" si="1"/>
        <v>19</v>
      </c>
      <c r="M28" s="78">
        <f t="shared" si="1"/>
        <v>19</v>
      </c>
      <c r="N28" s="78">
        <f t="shared" si="1"/>
        <v>18</v>
      </c>
      <c r="O28" s="78">
        <f t="shared" si="1"/>
        <v>16</v>
      </c>
      <c r="P28" s="78">
        <f t="shared" si="1"/>
        <v>103</v>
      </c>
      <c r="Q28" s="23"/>
      <c r="S28" s="15"/>
      <c r="T28" s="61"/>
      <c r="W28" s="61"/>
    </row>
    <row r="29" spans="1:24" ht="12.75" customHeight="1">
      <c r="B29" s="62" t="s">
        <v>76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5"/>
      <c r="Q29" s="23"/>
      <c r="S29" s="15"/>
      <c r="W29" s="61"/>
    </row>
    <row r="30" spans="1:24" ht="12.75" customHeight="1">
      <c r="B30" s="67">
        <v>1</v>
      </c>
      <c r="C30" s="25" t="s">
        <v>24</v>
      </c>
      <c r="D30" s="48" t="s">
        <v>53</v>
      </c>
      <c r="E30" s="55"/>
      <c r="F30" s="286"/>
      <c r="G30" s="286"/>
      <c r="H30" s="286"/>
      <c r="I30" s="286"/>
      <c r="J30" s="286">
        <v>1</v>
      </c>
      <c r="K30" s="286">
        <v>1</v>
      </c>
      <c r="L30" s="286">
        <v>1</v>
      </c>
      <c r="M30" s="286">
        <v>1</v>
      </c>
      <c r="N30" s="286"/>
      <c r="O30" s="286"/>
      <c r="P30" s="46">
        <f t="shared" ref="P30:P51" si="2">SUM(F30:O30)/2</f>
        <v>2</v>
      </c>
      <c r="Q30" s="23"/>
      <c r="U30" s="61"/>
      <c r="V30" s="61"/>
      <c r="W30" s="61"/>
    </row>
    <row r="31" spans="1:24" ht="12.75" customHeight="1">
      <c r="B31" s="72">
        <v>2</v>
      </c>
      <c r="C31" s="25" t="s">
        <v>39</v>
      </c>
      <c r="D31" s="25"/>
      <c r="E31" s="55"/>
      <c r="F31" s="286">
        <v>1</v>
      </c>
      <c r="G31" s="286">
        <v>1</v>
      </c>
      <c r="H31" s="286">
        <v>1</v>
      </c>
      <c r="I31" s="286">
        <v>1</v>
      </c>
      <c r="J31" s="286">
        <v>1</v>
      </c>
      <c r="K31" s="286">
        <v>1</v>
      </c>
      <c r="L31" s="286">
        <v>1</v>
      </c>
      <c r="M31" s="286">
        <v>1</v>
      </c>
      <c r="N31" s="286">
        <v>2</v>
      </c>
      <c r="O31" s="286">
        <v>2</v>
      </c>
      <c r="P31" s="46">
        <f t="shared" si="2"/>
        <v>6</v>
      </c>
      <c r="Q31" s="23"/>
      <c r="U31" s="61"/>
      <c r="V31" s="61"/>
      <c r="W31" s="61"/>
    </row>
    <row r="32" spans="1:24" ht="12.75" customHeight="1">
      <c r="B32" s="689" t="s">
        <v>82</v>
      </c>
      <c r="C32" s="644"/>
      <c r="D32" s="644"/>
      <c r="E32" s="645"/>
      <c r="F32" s="73">
        <f>SUM(F30:F31)</f>
        <v>1</v>
      </c>
      <c r="G32" s="73">
        <f t="shared" ref="G32:O32" si="3">SUM(G30:G31)</f>
        <v>1</v>
      </c>
      <c r="H32" s="73">
        <f t="shared" si="3"/>
        <v>1</v>
      </c>
      <c r="I32" s="73">
        <f t="shared" si="3"/>
        <v>1</v>
      </c>
      <c r="J32" s="73">
        <f t="shared" si="3"/>
        <v>2</v>
      </c>
      <c r="K32" s="73">
        <f t="shared" si="3"/>
        <v>2</v>
      </c>
      <c r="L32" s="73">
        <f t="shared" si="3"/>
        <v>2</v>
      </c>
      <c r="M32" s="73">
        <f t="shared" si="3"/>
        <v>2</v>
      </c>
      <c r="N32" s="73">
        <f t="shared" si="3"/>
        <v>2</v>
      </c>
      <c r="O32" s="73">
        <f t="shared" si="3"/>
        <v>2</v>
      </c>
      <c r="P32" s="75">
        <f t="shared" si="2"/>
        <v>8</v>
      </c>
      <c r="Q32" s="23"/>
      <c r="S32" s="15"/>
      <c r="T32" s="61"/>
      <c r="U32" s="61"/>
      <c r="V32" s="61"/>
      <c r="W32" s="61"/>
    </row>
    <row r="33" spans="1:25" ht="12.75" customHeight="1">
      <c r="A33" s="483">
        <f>LEN(C33)</f>
        <v>19</v>
      </c>
      <c r="B33" s="650">
        <v>17</v>
      </c>
      <c r="C33" s="690" t="s">
        <v>83</v>
      </c>
      <c r="D33" s="678"/>
      <c r="E33" s="76" t="s">
        <v>23</v>
      </c>
      <c r="F33" s="110"/>
      <c r="G33" s="110"/>
      <c r="H33" s="110"/>
      <c r="I33" s="110"/>
      <c r="J33" s="110">
        <v>1</v>
      </c>
      <c r="K33" s="110">
        <v>1</v>
      </c>
      <c r="L33" s="110"/>
      <c r="M33" s="110"/>
      <c r="N33" s="110"/>
      <c r="O33" s="110"/>
      <c r="P33" s="46">
        <f t="shared" si="2"/>
        <v>1</v>
      </c>
      <c r="Q33" s="23"/>
    </row>
    <row r="34" spans="1:25" ht="12.75" customHeight="1">
      <c r="A34" s="483">
        <f t="shared" ref="A34:A53" si="4">LEN(C34)</f>
        <v>0</v>
      </c>
      <c r="B34" s="651"/>
      <c r="C34" s="674"/>
      <c r="D34" s="675"/>
      <c r="E34" s="76" t="s">
        <v>27</v>
      </c>
      <c r="F34" s="110"/>
      <c r="G34" s="110"/>
      <c r="H34" s="110"/>
      <c r="I34" s="110"/>
      <c r="J34" s="110"/>
      <c r="K34" s="110"/>
      <c r="L34" s="110">
        <v>1</v>
      </c>
      <c r="M34" s="110">
        <v>1</v>
      </c>
      <c r="N34" s="110"/>
      <c r="O34" s="110"/>
      <c r="P34" s="46">
        <f t="shared" si="2"/>
        <v>1</v>
      </c>
      <c r="Q34" s="23"/>
      <c r="R34" s="53"/>
      <c r="S34" s="53"/>
      <c r="T34" s="53"/>
      <c r="U34" s="53"/>
      <c r="V34" s="53"/>
      <c r="W34" s="53"/>
      <c r="X34" s="53"/>
      <c r="Y34" s="53"/>
    </row>
    <row r="35" spans="1:25" ht="12.75" customHeight="1">
      <c r="A35" s="483">
        <f t="shared" si="4"/>
        <v>20</v>
      </c>
      <c r="B35" s="650">
        <v>18</v>
      </c>
      <c r="C35" s="672" t="s">
        <v>84</v>
      </c>
      <c r="D35" s="673"/>
      <c r="E35" s="77" t="s">
        <v>23</v>
      </c>
      <c r="F35" s="89">
        <v>2</v>
      </c>
      <c r="G35" s="89">
        <v>2</v>
      </c>
      <c r="H35" s="89"/>
      <c r="I35" s="89"/>
      <c r="J35" s="89"/>
      <c r="K35" s="89"/>
      <c r="L35" s="89"/>
      <c r="M35" s="89"/>
      <c r="N35" s="89"/>
      <c r="O35" s="89"/>
      <c r="P35" s="46">
        <f t="shared" si="2"/>
        <v>2</v>
      </c>
      <c r="Q35" s="23"/>
    </row>
    <row r="36" spans="1:25" ht="12.75" customHeight="1">
      <c r="A36" s="483">
        <f t="shared" si="4"/>
        <v>0</v>
      </c>
      <c r="B36" s="651"/>
      <c r="C36" s="674"/>
      <c r="D36" s="675"/>
      <c r="E36" s="77" t="s">
        <v>27</v>
      </c>
      <c r="F36" s="89"/>
      <c r="G36" s="89"/>
      <c r="H36" s="89">
        <v>2</v>
      </c>
      <c r="I36" s="89">
        <v>2</v>
      </c>
      <c r="J36" s="89"/>
      <c r="K36" s="89"/>
      <c r="L36" s="89"/>
      <c r="M36" s="89"/>
      <c r="N36" s="89"/>
      <c r="O36" s="89"/>
      <c r="P36" s="46">
        <f t="shared" si="2"/>
        <v>2</v>
      </c>
      <c r="Q36" s="23"/>
    </row>
    <row r="37" spans="1:25" ht="12.75" customHeight="1">
      <c r="A37" s="483">
        <f t="shared" si="4"/>
        <v>32</v>
      </c>
      <c r="B37" s="40">
        <v>19</v>
      </c>
      <c r="C37" s="676" t="s">
        <v>85</v>
      </c>
      <c r="D37" s="642"/>
      <c r="E37" s="77" t="s">
        <v>23</v>
      </c>
      <c r="F37" s="89">
        <v>2</v>
      </c>
      <c r="G37" s="89">
        <v>2</v>
      </c>
      <c r="H37" s="89">
        <v>2</v>
      </c>
      <c r="I37" s="89">
        <v>2</v>
      </c>
      <c r="J37" s="89"/>
      <c r="K37" s="89"/>
      <c r="L37" s="89"/>
      <c r="M37" s="89"/>
      <c r="N37" s="89"/>
      <c r="O37" s="89"/>
      <c r="P37" s="46">
        <f t="shared" si="2"/>
        <v>4</v>
      </c>
      <c r="Q37" s="23"/>
    </row>
    <row r="38" spans="1:25" ht="12.75" customHeight="1">
      <c r="A38" s="483">
        <f t="shared" si="4"/>
        <v>32</v>
      </c>
      <c r="B38" s="40">
        <v>20</v>
      </c>
      <c r="C38" s="676" t="s">
        <v>86</v>
      </c>
      <c r="D38" s="642"/>
      <c r="E38" s="77" t="s">
        <v>23</v>
      </c>
      <c r="F38" s="89"/>
      <c r="G38" s="89"/>
      <c r="H38" s="89"/>
      <c r="I38" s="89"/>
      <c r="J38" s="89">
        <v>2</v>
      </c>
      <c r="K38" s="89">
        <v>2</v>
      </c>
      <c r="L38" s="89"/>
      <c r="M38" s="89"/>
      <c r="N38" s="89"/>
      <c r="O38" s="89"/>
      <c r="P38" s="46">
        <f t="shared" si="2"/>
        <v>2</v>
      </c>
      <c r="Q38" s="23"/>
    </row>
    <row r="39" spans="1:25" ht="12.75" customHeight="1">
      <c r="A39" s="483">
        <f t="shared" si="4"/>
        <v>31</v>
      </c>
      <c r="B39" s="40">
        <v>21</v>
      </c>
      <c r="C39" s="676" t="s">
        <v>87</v>
      </c>
      <c r="D39" s="642"/>
      <c r="E39" s="77" t="s">
        <v>27</v>
      </c>
      <c r="F39" s="89"/>
      <c r="G39" s="89"/>
      <c r="H39" s="89"/>
      <c r="I39" s="89"/>
      <c r="J39" s="89"/>
      <c r="K39" s="89"/>
      <c r="L39" s="89">
        <v>3</v>
      </c>
      <c r="M39" s="89">
        <v>3</v>
      </c>
      <c r="N39" s="89">
        <v>2</v>
      </c>
      <c r="O39" s="89"/>
      <c r="P39" s="46">
        <f t="shared" si="2"/>
        <v>4</v>
      </c>
      <c r="Q39" s="23"/>
    </row>
    <row r="40" spans="1:25" ht="12.75" customHeight="1">
      <c r="A40" s="483">
        <f t="shared" si="4"/>
        <v>41</v>
      </c>
      <c r="B40" s="79">
        <v>22</v>
      </c>
      <c r="C40" s="676" t="s">
        <v>88</v>
      </c>
      <c r="D40" s="642"/>
      <c r="E40" s="77" t="s">
        <v>23</v>
      </c>
      <c r="F40" s="89">
        <v>2</v>
      </c>
      <c r="G40" s="89">
        <v>2</v>
      </c>
      <c r="H40" s="89">
        <v>2</v>
      </c>
      <c r="I40" s="89">
        <v>2</v>
      </c>
      <c r="J40" s="89">
        <v>2</v>
      </c>
      <c r="K40" s="89">
        <v>2</v>
      </c>
      <c r="L40" s="89"/>
      <c r="M40" s="89"/>
      <c r="N40" s="89"/>
      <c r="O40" s="89"/>
      <c r="P40" s="46">
        <f t="shared" si="2"/>
        <v>6</v>
      </c>
      <c r="Q40" s="23"/>
    </row>
    <row r="41" spans="1:25" ht="12.75" customHeight="1">
      <c r="A41" s="483">
        <f t="shared" si="4"/>
        <v>11</v>
      </c>
      <c r="B41" s="40">
        <v>23</v>
      </c>
      <c r="C41" s="676" t="s">
        <v>89</v>
      </c>
      <c r="D41" s="642"/>
      <c r="E41" s="77" t="s">
        <v>27</v>
      </c>
      <c r="F41" s="89"/>
      <c r="G41" s="89"/>
      <c r="H41" s="89"/>
      <c r="I41" s="89"/>
      <c r="J41" s="89"/>
      <c r="K41" s="89"/>
      <c r="L41" s="89">
        <v>2</v>
      </c>
      <c r="M41" s="89">
        <v>2</v>
      </c>
      <c r="N41" s="89"/>
      <c r="O41" s="89"/>
      <c r="P41" s="46">
        <f t="shared" si="2"/>
        <v>2</v>
      </c>
      <c r="Q41" s="23"/>
    </row>
    <row r="42" spans="1:25" ht="12.75" customHeight="1">
      <c r="A42" s="483">
        <f t="shared" si="4"/>
        <v>33</v>
      </c>
      <c r="B42" s="40">
        <v>24</v>
      </c>
      <c r="C42" s="676" t="s">
        <v>90</v>
      </c>
      <c r="D42" s="642"/>
      <c r="E42" s="77" t="s">
        <v>27</v>
      </c>
      <c r="F42" s="89"/>
      <c r="G42" s="89"/>
      <c r="H42" s="89">
        <v>1</v>
      </c>
      <c r="I42" s="89">
        <v>1</v>
      </c>
      <c r="J42" s="89">
        <v>2</v>
      </c>
      <c r="K42" s="89">
        <v>2</v>
      </c>
      <c r="L42" s="89">
        <v>1</v>
      </c>
      <c r="M42" s="89">
        <v>1</v>
      </c>
      <c r="N42" s="89"/>
      <c r="O42" s="89"/>
      <c r="P42" s="46">
        <f t="shared" si="2"/>
        <v>4</v>
      </c>
      <c r="Q42" s="23"/>
    </row>
    <row r="43" spans="1:25" ht="12.75" customHeight="1">
      <c r="A43" s="483"/>
      <c r="B43" s="80" t="s">
        <v>91</v>
      </c>
      <c r="C43" s="81"/>
      <c r="D43" s="81"/>
      <c r="E43" s="81"/>
      <c r="F43" s="82">
        <f>SUM(F33:F42)</f>
        <v>6</v>
      </c>
      <c r="G43" s="82">
        <f t="shared" ref="G43:O43" si="5">SUM(G33:G42)</f>
        <v>6</v>
      </c>
      <c r="H43" s="82">
        <f t="shared" si="5"/>
        <v>7</v>
      </c>
      <c r="I43" s="82">
        <f t="shared" si="5"/>
        <v>7</v>
      </c>
      <c r="J43" s="82">
        <f t="shared" si="5"/>
        <v>7</v>
      </c>
      <c r="K43" s="82">
        <f t="shared" si="5"/>
        <v>7</v>
      </c>
      <c r="L43" s="82">
        <f t="shared" si="5"/>
        <v>7</v>
      </c>
      <c r="M43" s="82">
        <f t="shared" si="5"/>
        <v>7</v>
      </c>
      <c r="N43" s="82">
        <f t="shared" si="5"/>
        <v>2</v>
      </c>
      <c r="O43" s="82">
        <f t="shared" si="5"/>
        <v>0</v>
      </c>
      <c r="P43" s="59">
        <f t="shared" si="2"/>
        <v>28</v>
      </c>
      <c r="Q43" s="23"/>
    </row>
    <row r="44" spans="1:25" ht="12.75" customHeight="1">
      <c r="A44" s="483">
        <f t="shared" si="4"/>
        <v>39</v>
      </c>
      <c r="B44" s="18">
        <v>25</v>
      </c>
      <c r="C44" s="641" t="s">
        <v>92</v>
      </c>
      <c r="D44" s="642"/>
      <c r="E44" s="77" t="s">
        <v>23</v>
      </c>
      <c r="F44" s="89">
        <v>2</v>
      </c>
      <c r="G44" s="89">
        <v>2</v>
      </c>
      <c r="H44" s="89">
        <v>2</v>
      </c>
      <c r="I44" s="89">
        <v>2</v>
      </c>
      <c r="J44" s="89"/>
      <c r="K44" s="89"/>
      <c r="L44" s="89"/>
      <c r="M44" s="89"/>
      <c r="N44" s="89"/>
      <c r="O44" s="89"/>
      <c r="P44" s="46">
        <f t="shared" si="2"/>
        <v>4</v>
      </c>
      <c r="Q44" s="23"/>
    </row>
    <row r="45" spans="1:25" ht="12.75" customHeight="1">
      <c r="A45" s="483">
        <f t="shared" si="4"/>
        <v>32</v>
      </c>
      <c r="B45" s="86">
        <v>26</v>
      </c>
      <c r="C45" s="680" t="s">
        <v>93</v>
      </c>
      <c r="D45" s="678"/>
      <c r="E45" s="77" t="s">
        <v>23</v>
      </c>
      <c r="F45" s="89"/>
      <c r="G45" s="89"/>
      <c r="H45" s="89">
        <v>2</v>
      </c>
      <c r="I45" s="89">
        <v>2</v>
      </c>
      <c r="J45" s="89">
        <v>1</v>
      </c>
      <c r="K45" s="89">
        <v>1</v>
      </c>
      <c r="L45" s="89"/>
      <c r="M45" s="89"/>
      <c r="N45" s="89"/>
      <c r="O45" s="89"/>
      <c r="P45" s="46">
        <f t="shared" si="2"/>
        <v>3</v>
      </c>
      <c r="Q45" s="23"/>
    </row>
    <row r="46" spans="1:25" ht="12.75" customHeight="1">
      <c r="A46" s="483">
        <f t="shared" si="4"/>
        <v>31</v>
      </c>
      <c r="B46" s="18">
        <v>27</v>
      </c>
      <c r="C46" s="641" t="s">
        <v>94</v>
      </c>
      <c r="D46" s="642"/>
      <c r="E46" s="77" t="s">
        <v>23</v>
      </c>
      <c r="F46" s="89">
        <v>3</v>
      </c>
      <c r="G46" s="89">
        <v>3</v>
      </c>
      <c r="H46" s="89">
        <v>2</v>
      </c>
      <c r="I46" s="89">
        <v>2</v>
      </c>
      <c r="J46" s="89">
        <v>3</v>
      </c>
      <c r="K46" s="89">
        <v>3</v>
      </c>
      <c r="L46" s="89"/>
      <c r="M46" s="89"/>
      <c r="N46" s="89"/>
      <c r="O46" s="89"/>
      <c r="P46" s="46">
        <f t="shared" si="2"/>
        <v>8</v>
      </c>
      <c r="Q46" s="23"/>
    </row>
    <row r="47" spans="1:25" ht="12.75" customHeight="1">
      <c r="A47" s="483">
        <f t="shared" si="4"/>
        <v>43</v>
      </c>
      <c r="B47" s="18">
        <v>28</v>
      </c>
      <c r="C47" s="641" t="s">
        <v>95</v>
      </c>
      <c r="D47" s="642"/>
      <c r="E47" s="77" t="s">
        <v>27</v>
      </c>
      <c r="F47" s="89"/>
      <c r="G47" s="89"/>
      <c r="H47" s="89"/>
      <c r="I47" s="89"/>
      <c r="J47" s="89">
        <v>1</v>
      </c>
      <c r="K47" s="89">
        <v>1</v>
      </c>
      <c r="L47" s="89">
        <v>4</v>
      </c>
      <c r="M47" s="89">
        <v>4</v>
      </c>
      <c r="N47" s="89">
        <v>3</v>
      </c>
      <c r="O47" s="89"/>
      <c r="P47" s="46">
        <f t="shared" si="2"/>
        <v>6.5</v>
      </c>
      <c r="Q47" s="23"/>
    </row>
    <row r="48" spans="1:25" ht="12.75" customHeight="1">
      <c r="A48" s="483">
        <f t="shared" si="4"/>
        <v>20</v>
      </c>
      <c r="B48" s="50">
        <v>28</v>
      </c>
      <c r="C48" s="641" t="s">
        <v>96</v>
      </c>
      <c r="D48" s="642"/>
      <c r="E48" s="77" t="s">
        <v>27</v>
      </c>
      <c r="F48" s="89"/>
      <c r="G48" s="89"/>
      <c r="H48" s="89"/>
      <c r="I48" s="89"/>
      <c r="J48" s="89"/>
      <c r="K48" s="89"/>
      <c r="L48" s="89">
        <v>2</v>
      </c>
      <c r="M48" s="89">
        <v>2</v>
      </c>
      <c r="N48" s="89">
        <v>2</v>
      </c>
      <c r="O48" s="89"/>
      <c r="P48" s="46">
        <f t="shared" si="2"/>
        <v>3</v>
      </c>
      <c r="Q48" s="23"/>
    </row>
    <row r="49" spans="1:24" s="599" customFormat="1" ht="12.75" customHeight="1">
      <c r="A49" s="483"/>
      <c r="B49" s="604">
        <v>29</v>
      </c>
      <c r="C49" s="681" t="s">
        <v>351</v>
      </c>
      <c r="D49" s="682"/>
      <c r="E49" s="605" t="s">
        <v>345</v>
      </c>
      <c r="F49" s="98"/>
      <c r="G49" s="98"/>
      <c r="H49" s="98"/>
      <c r="I49" s="98"/>
      <c r="J49" s="98"/>
      <c r="K49" s="98"/>
      <c r="L49" s="98"/>
      <c r="M49" s="98"/>
      <c r="N49" s="98"/>
      <c r="O49" s="608">
        <v>3</v>
      </c>
      <c r="P49" s="95">
        <f t="shared" si="2"/>
        <v>1.5</v>
      </c>
      <c r="Q49" s="23"/>
    </row>
    <row r="50" spans="1:24" ht="12.75" customHeight="1">
      <c r="A50" s="483">
        <f t="shared" si="4"/>
        <v>18</v>
      </c>
      <c r="B50" s="18">
        <v>30</v>
      </c>
      <c r="C50" s="663" t="s">
        <v>352</v>
      </c>
      <c r="D50" s="664"/>
      <c r="E50" s="611" t="s">
        <v>345</v>
      </c>
      <c r="F50" s="98"/>
      <c r="G50" s="98"/>
      <c r="H50" s="98"/>
      <c r="I50" s="98"/>
      <c r="J50" s="98"/>
      <c r="K50" s="98"/>
      <c r="L50" s="98"/>
      <c r="M50" s="98"/>
      <c r="N50" s="98"/>
      <c r="O50" s="89">
        <v>3</v>
      </c>
      <c r="P50" s="95">
        <f t="shared" si="2"/>
        <v>1.5</v>
      </c>
      <c r="Q50" s="23"/>
    </row>
    <row r="51" spans="1:24" s="616" customFormat="1" ht="12.75" customHeight="1">
      <c r="A51" s="483"/>
      <c r="B51" s="620">
        <v>31</v>
      </c>
      <c r="C51" s="659" t="s">
        <v>346</v>
      </c>
      <c r="D51" s="660"/>
      <c r="E51" s="77" t="s">
        <v>345</v>
      </c>
      <c r="F51" s="98"/>
      <c r="G51" s="98"/>
      <c r="H51" s="98"/>
      <c r="I51" s="98"/>
      <c r="J51" s="98"/>
      <c r="K51" s="98"/>
      <c r="L51" s="98"/>
      <c r="M51" s="98"/>
      <c r="N51" s="98"/>
      <c r="O51" s="89">
        <v>1</v>
      </c>
      <c r="P51" s="95">
        <f t="shared" si="2"/>
        <v>0.5</v>
      </c>
      <c r="Q51" s="23"/>
    </row>
    <row r="52" spans="1:24" ht="12.75" customHeight="1">
      <c r="A52" s="483">
        <f t="shared" si="4"/>
        <v>17</v>
      </c>
      <c r="B52" s="650">
        <v>32</v>
      </c>
      <c r="C52" s="677" t="s">
        <v>97</v>
      </c>
      <c r="D52" s="678"/>
      <c r="E52" s="92" t="s">
        <v>23</v>
      </c>
      <c r="F52" s="94"/>
      <c r="G52" s="94"/>
      <c r="H52" s="94"/>
      <c r="I52" s="94"/>
      <c r="J52" s="94"/>
      <c r="K52" s="94" t="s">
        <v>98</v>
      </c>
      <c r="L52" s="94"/>
      <c r="M52" s="94"/>
      <c r="N52" s="94"/>
      <c r="O52" s="94"/>
      <c r="P52" s="94"/>
      <c r="Q52" s="23"/>
    </row>
    <row r="53" spans="1:24" ht="12.75" customHeight="1">
      <c r="A53" s="483">
        <f t="shared" si="4"/>
        <v>0</v>
      </c>
      <c r="B53" s="651"/>
      <c r="C53" s="679"/>
      <c r="D53" s="675"/>
      <c r="E53" s="88" t="s">
        <v>23</v>
      </c>
      <c r="F53" s="94"/>
      <c r="G53" s="94"/>
      <c r="H53" s="94"/>
      <c r="I53" s="94"/>
      <c r="J53" s="94"/>
      <c r="K53" s="94"/>
      <c r="L53" s="94"/>
      <c r="M53" s="94" t="s">
        <v>98</v>
      </c>
      <c r="N53" s="94"/>
      <c r="O53" s="94"/>
      <c r="P53" s="71"/>
      <c r="Q53" s="23"/>
    </row>
    <row r="54" spans="1:24" ht="12.75" customHeight="1">
      <c r="B54" s="96" t="s">
        <v>99</v>
      </c>
      <c r="C54" s="97"/>
      <c r="D54" s="81"/>
      <c r="E54" s="81"/>
      <c r="F54" s="261">
        <f>SUM(F44:F53)</f>
        <v>5</v>
      </c>
      <c r="G54" s="261">
        <f t="shared" ref="G54:O54" si="6">SUM(G44:G53)</f>
        <v>5</v>
      </c>
      <c r="H54" s="261">
        <f t="shared" si="6"/>
        <v>6</v>
      </c>
      <c r="I54" s="261">
        <f t="shared" si="6"/>
        <v>6</v>
      </c>
      <c r="J54" s="261">
        <f t="shared" si="6"/>
        <v>5</v>
      </c>
      <c r="K54" s="261">
        <f t="shared" si="6"/>
        <v>5</v>
      </c>
      <c r="L54" s="261">
        <f t="shared" si="6"/>
        <v>6</v>
      </c>
      <c r="M54" s="261">
        <f t="shared" si="6"/>
        <v>6</v>
      </c>
      <c r="N54" s="261">
        <f t="shared" si="6"/>
        <v>5</v>
      </c>
      <c r="O54" s="261">
        <f t="shared" si="6"/>
        <v>7</v>
      </c>
      <c r="P54" s="59">
        <f>SUM(F54:O54)/2</f>
        <v>28</v>
      </c>
      <c r="Q54" s="23"/>
    </row>
    <row r="55" spans="1:24" ht="12.75" customHeight="1">
      <c r="B55" s="101" t="s">
        <v>106</v>
      </c>
      <c r="C55" s="102"/>
      <c r="D55" s="103"/>
      <c r="E55" s="103"/>
      <c r="F55" s="266">
        <f t="shared" ref="F55:O55" si="7">SUM(F54,F43)</f>
        <v>11</v>
      </c>
      <c r="G55" s="266">
        <f t="shared" si="7"/>
        <v>11</v>
      </c>
      <c r="H55" s="266">
        <f t="shared" si="7"/>
        <v>13</v>
      </c>
      <c r="I55" s="266">
        <f t="shared" si="7"/>
        <v>13</v>
      </c>
      <c r="J55" s="266">
        <f t="shared" si="7"/>
        <v>12</v>
      </c>
      <c r="K55" s="266">
        <f t="shared" si="7"/>
        <v>12</v>
      </c>
      <c r="L55" s="266">
        <f t="shared" si="7"/>
        <v>13</v>
      </c>
      <c r="M55" s="266">
        <f t="shared" si="7"/>
        <v>13</v>
      </c>
      <c r="N55" s="266">
        <f t="shared" si="7"/>
        <v>7</v>
      </c>
      <c r="O55" s="266">
        <f t="shared" si="7"/>
        <v>7</v>
      </c>
      <c r="P55" s="260">
        <f>SUM(F55:O55)/2</f>
        <v>56</v>
      </c>
      <c r="Q55" s="23"/>
      <c r="S55">
        <f>(P54/P55)*100</f>
        <v>50</v>
      </c>
      <c r="T55" t="s">
        <v>110</v>
      </c>
    </row>
    <row r="56" spans="1:24" ht="12.75" customHeight="1">
      <c r="B56" s="649" t="s">
        <v>112</v>
      </c>
      <c r="C56" s="644"/>
      <c r="D56" s="644"/>
      <c r="E56" s="645"/>
      <c r="F56" s="262">
        <v>11</v>
      </c>
      <c r="G56" s="262">
        <v>11</v>
      </c>
      <c r="H56" s="263">
        <v>13</v>
      </c>
      <c r="I56" s="263">
        <v>13</v>
      </c>
      <c r="J56" s="263">
        <v>12</v>
      </c>
      <c r="K56" s="263">
        <v>12</v>
      </c>
      <c r="L56" s="263">
        <v>13</v>
      </c>
      <c r="M56" s="263">
        <v>13</v>
      </c>
      <c r="N56" s="264">
        <v>7</v>
      </c>
      <c r="O56" s="265">
        <v>7</v>
      </c>
      <c r="P56" s="106">
        <f>SUM(F56:O56)/2</f>
        <v>56</v>
      </c>
      <c r="Q56" s="23"/>
    </row>
    <row r="57" spans="1:24" ht="12.75" customHeight="1">
      <c r="A57" s="5"/>
      <c r="B57" s="676" t="s">
        <v>114</v>
      </c>
      <c r="C57" s="644"/>
      <c r="D57" s="644"/>
      <c r="E57" s="645"/>
      <c r="F57" s="109"/>
      <c r="G57" s="109"/>
      <c r="H57" s="109"/>
      <c r="I57" s="109"/>
      <c r="J57" s="109"/>
      <c r="K57" s="109" t="s">
        <v>23</v>
      </c>
      <c r="L57" s="109"/>
      <c r="M57" s="109"/>
      <c r="N57" s="109" t="s">
        <v>27</v>
      </c>
      <c r="O57" s="109"/>
      <c r="P57" s="110">
        <v>2</v>
      </c>
      <c r="Q57" s="23"/>
      <c r="R57" s="5"/>
      <c r="S57" s="5"/>
      <c r="T57" s="5"/>
      <c r="U57" s="5"/>
      <c r="V57" s="5"/>
      <c r="W57" s="5"/>
      <c r="X57" s="5"/>
    </row>
    <row r="58" spans="1:24" ht="34.5" customHeight="1">
      <c r="B58" s="652" t="s">
        <v>59</v>
      </c>
      <c r="C58" s="653"/>
      <c r="D58" s="654"/>
      <c r="E58" s="655"/>
      <c r="F58" s="488">
        <f>F55+F28+F32</f>
        <v>36</v>
      </c>
      <c r="G58" s="488">
        <f t="shared" ref="G58:O58" si="8">G55+G28+G32</f>
        <v>36</v>
      </c>
      <c r="H58" s="488">
        <f t="shared" si="8"/>
        <v>36</v>
      </c>
      <c r="I58" s="488">
        <f t="shared" si="8"/>
        <v>36</v>
      </c>
      <c r="J58" s="488">
        <f t="shared" si="8"/>
        <v>35</v>
      </c>
      <c r="K58" s="488">
        <f t="shared" si="8"/>
        <v>35</v>
      </c>
      <c r="L58" s="488">
        <f t="shared" si="8"/>
        <v>34</v>
      </c>
      <c r="M58" s="488">
        <f t="shared" si="8"/>
        <v>34</v>
      </c>
      <c r="N58" s="488">
        <f t="shared" si="8"/>
        <v>27</v>
      </c>
      <c r="O58" s="488">
        <f t="shared" si="8"/>
        <v>25</v>
      </c>
      <c r="P58" s="39">
        <f>SUM(F58:O58)/2</f>
        <v>167</v>
      </c>
      <c r="Q58" s="23"/>
    </row>
    <row r="59" spans="1:24" ht="27.75" customHeight="1">
      <c r="B59" s="588"/>
      <c r="C59" s="656" t="s">
        <v>300</v>
      </c>
      <c r="D59" s="647" t="s">
        <v>116</v>
      </c>
      <c r="E59" s="648"/>
      <c r="F59" s="118">
        <v>1</v>
      </c>
      <c r="G59" s="120">
        <v>1</v>
      </c>
      <c r="H59" s="120">
        <v>1</v>
      </c>
      <c r="I59" s="120">
        <v>1</v>
      </c>
      <c r="J59" s="120"/>
      <c r="K59" s="120"/>
      <c r="L59" s="120"/>
      <c r="M59" s="120"/>
      <c r="N59" s="120">
        <v>2</v>
      </c>
      <c r="O59" s="120">
        <v>2</v>
      </c>
      <c r="P59" s="639">
        <f>SUM(F59:O60)/2</f>
        <v>4</v>
      </c>
      <c r="Q59" s="23"/>
    </row>
    <row r="60" spans="1:24" s="584" customFormat="1" ht="15" customHeight="1">
      <c r="B60" s="588"/>
      <c r="C60" s="656"/>
      <c r="D60" s="657" t="s">
        <v>39</v>
      </c>
      <c r="E60" s="658"/>
      <c r="F60" s="586"/>
      <c r="G60" s="587"/>
      <c r="H60" s="587"/>
      <c r="I60" s="587"/>
      <c r="J60" s="587"/>
      <c r="K60" s="587"/>
      <c r="L60" s="587"/>
      <c r="M60" s="587"/>
      <c r="N60" s="587"/>
      <c r="O60" s="587"/>
      <c r="P60" s="640"/>
      <c r="Q60" s="23"/>
    </row>
    <row r="61" spans="1:24" ht="12.75" customHeight="1">
      <c r="B61" s="72">
        <v>1</v>
      </c>
      <c r="C61" s="646" t="s">
        <v>117</v>
      </c>
      <c r="D61" s="644"/>
      <c r="E61" s="645"/>
      <c r="F61" s="124">
        <v>2</v>
      </c>
      <c r="G61" s="124">
        <v>2</v>
      </c>
      <c r="H61" s="124">
        <v>2</v>
      </c>
      <c r="I61" s="124">
        <v>2</v>
      </c>
      <c r="J61" s="124">
        <v>1</v>
      </c>
      <c r="K61" s="124">
        <v>1</v>
      </c>
      <c r="L61" s="124">
        <v>1</v>
      </c>
      <c r="M61" s="124">
        <v>1</v>
      </c>
      <c r="N61" s="124">
        <v>1</v>
      </c>
      <c r="O61" s="124">
        <v>1</v>
      </c>
      <c r="P61" s="126" t="s">
        <v>118</v>
      </c>
      <c r="Q61" s="5"/>
    </row>
    <row r="62" spans="1:24" ht="12.75" customHeight="1">
      <c r="B62" s="72">
        <v>2</v>
      </c>
      <c r="C62" s="643" t="s">
        <v>119</v>
      </c>
      <c r="D62" s="644"/>
      <c r="E62" s="645"/>
      <c r="F62" s="124">
        <v>0.5</v>
      </c>
      <c r="G62" s="124"/>
      <c r="H62" s="124">
        <v>0.5</v>
      </c>
      <c r="I62" s="124"/>
      <c r="J62" s="124"/>
      <c r="K62" s="124"/>
      <c r="L62" s="124"/>
      <c r="M62" s="129"/>
      <c r="N62" s="130"/>
      <c r="O62" s="130"/>
      <c r="P62" s="126" t="s">
        <v>118</v>
      </c>
      <c r="Q62" s="5"/>
    </row>
    <row r="63" spans="1:24" s="626" customFormat="1" ht="12.75" customHeight="1">
      <c r="B63" s="72">
        <v>3</v>
      </c>
      <c r="C63" s="661" t="s">
        <v>349</v>
      </c>
      <c r="D63" s="662"/>
      <c r="E63" s="658"/>
      <c r="F63" s="124"/>
      <c r="G63" s="124"/>
      <c r="H63" s="124"/>
      <c r="I63" s="124"/>
      <c r="J63" s="124">
        <v>1</v>
      </c>
      <c r="K63" s="124">
        <v>1</v>
      </c>
      <c r="L63" s="124"/>
      <c r="M63" s="629"/>
      <c r="N63" s="630"/>
      <c r="O63" s="630"/>
      <c r="P63" s="126" t="s">
        <v>118</v>
      </c>
      <c r="Q63" s="5"/>
    </row>
    <row r="64" spans="1:24" ht="12.75" customHeight="1">
      <c r="B64" s="72">
        <v>4</v>
      </c>
      <c r="C64" s="643" t="s">
        <v>120</v>
      </c>
      <c r="D64" s="644"/>
      <c r="E64" s="645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5"/>
    </row>
    <row r="65" spans="1:24" ht="12.75" customHeight="1">
      <c r="B65" s="72">
        <v>5</v>
      </c>
      <c r="C65" s="643" t="s">
        <v>266</v>
      </c>
      <c r="D65" s="644"/>
      <c r="E65" s="645"/>
      <c r="F65" s="124"/>
      <c r="G65" s="124"/>
      <c r="H65" s="124"/>
      <c r="I65" s="124"/>
      <c r="J65" s="124"/>
      <c r="K65" s="124"/>
      <c r="L65" s="124"/>
      <c r="M65" s="129"/>
      <c r="N65" s="130"/>
      <c r="O65" s="130"/>
      <c r="P65" s="126" t="s">
        <v>118</v>
      </c>
      <c r="Q65" s="5"/>
    </row>
    <row r="66" spans="1:24" ht="12.75" customHeight="1">
      <c r="B66" s="72">
        <v>6</v>
      </c>
      <c r="C66" s="643" t="s">
        <v>121</v>
      </c>
      <c r="D66" s="644"/>
      <c r="E66" s="645"/>
      <c r="F66" s="124"/>
      <c r="G66" s="124"/>
      <c r="H66" s="124"/>
      <c r="I66" s="124"/>
      <c r="J66" s="124"/>
      <c r="K66" s="124"/>
      <c r="L66" s="124"/>
      <c r="M66" s="129"/>
      <c r="N66" s="130"/>
      <c r="O66" s="130"/>
      <c r="P66" s="126" t="s">
        <v>118</v>
      </c>
      <c r="Q66" s="5"/>
    </row>
    <row r="67" spans="1:24" ht="12.75" customHeight="1">
      <c r="B67" s="72">
        <v>7</v>
      </c>
      <c r="C67" s="643" t="s">
        <v>122</v>
      </c>
      <c r="D67" s="644"/>
      <c r="E67" s="645"/>
      <c r="F67" s="124"/>
      <c r="G67" s="124"/>
      <c r="H67" s="124"/>
      <c r="I67" s="124"/>
      <c r="J67" s="124"/>
      <c r="K67" s="124"/>
      <c r="L67" s="124"/>
      <c r="M67" s="129"/>
      <c r="N67" s="130"/>
      <c r="O67" s="130"/>
      <c r="P67" s="126" t="s">
        <v>118</v>
      </c>
      <c r="Q67" s="5"/>
    </row>
    <row r="68" spans="1:24" ht="12.75" customHeight="1">
      <c r="B68" s="72">
        <v>8</v>
      </c>
      <c r="C68" s="643" t="s">
        <v>123</v>
      </c>
      <c r="D68" s="644"/>
      <c r="E68" s="645"/>
      <c r="F68" s="124"/>
      <c r="G68" s="124"/>
      <c r="H68" s="124"/>
      <c r="I68" s="124"/>
      <c r="J68" s="124"/>
      <c r="K68" s="124"/>
      <c r="L68" s="124"/>
      <c r="M68" s="129"/>
      <c r="N68" s="130"/>
      <c r="O68" s="130"/>
      <c r="P68" s="126" t="s">
        <v>118</v>
      </c>
      <c r="Q68" s="5"/>
    </row>
    <row r="69" spans="1:24" ht="12.75" customHeight="1">
      <c r="B69" s="72">
        <v>9</v>
      </c>
      <c r="C69" s="643" t="s">
        <v>124</v>
      </c>
      <c r="D69" s="644"/>
      <c r="E69" s="645"/>
      <c r="F69" s="124"/>
      <c r="G69" s="124"/>
      <c r="H69" s="124"/>
      <c r="I69" s="124"/>
      <c r="J69" s="124"/>
      <c r="K69" s="124"/>
      <c r="L69" s="124"/>
      <c r="M69" s="129"/>
      <c r="N69" s="130"/>
      <c r="O69" s="130"/>
      <c r="P69" s="126" t="s">
        <v>118</v>
      </c>
      <c r="Q69" s="5"/>
    </row>
    <row r="70" spans="1:24" ht="12.75" customHeight="1">
      <c r="B70" s="72">
        <v>10</v>
      </c>
      <c r="C70" s="643" t="s">
        <v>125</v>
      </c>
      <c r="D70" s="644"/>
      <c r="E70" s="645"/>
      <c r="F70" s="124" t="s">
        <v>126</v>
      </c>
      <c r="G70" s="124"/>
      <c r="H70" s="124"/>
      <c r="I70" s="124"/>
      <c r="J70" s="124"/>
      <c r="K70" s="124"/>
      <c r="L70" s="124"/>
      <c r="M70" s="129"/>
      <c r="N70" s="130"/>
      <c r="O70" s="130" t="s">
        <v>126</v>
      </c>
      <c r="P70" s="126" t="s">
        <v>118</v>
      </c>
      <c r="Q70" s="5"/>
    </row>
    <row r="71" spans="1:24" ht="12.75" customHeight="1">
      <c r="A71" s="42"/>
      <c r="B71" s="72">
        <v>11</v>
      </c>
      <c r="C71" s="643" t="s">
        <v>128</v>
      </c>
      <c r="D71" s="644"/>
      <c r="E71" s="645"/>
      <c r="F71" s="592"/>
      <c r="G71" s="592"/>
      <c r="H71" s="592"/>
      <c r="I71" s="592"/>
      <c r="J71" s="592"/>
      <c r="K71" s="592"/>
      <c r="L71" s="592"/>
      <c r="M71" s="593"/>
      <c r="N71" s="594"/>
      <c r="O71" s="594"/>
      <c r="P71" s="134" t="s">
        <v>118</v>
      </c>
      <c r="Q71" s="42"/>
      <c r="R71" s="42"/>
      <c r="S71" s="42"/>
      <c r="T71" s="42"/>
      <c r="U71" s="42"/>
      <c r="V71" s="42"/>
      <c r="W71" s="42"/>
      <c r="X71" s="42"/>
    </row>
    <row r="72" spans="1:24" ht="12.75" customHeight="1">
      <c r="A72" s="42"/>
      <c r="B72" s="668" t="s">
        <v>129</v>
      </c>
      <c r="C72" s="644"/>
      <c r="D72" s="644"/>
      <c r="E72" s="669"/>
      <c r="F72" s="595">
        <f t="shared" ref="F72:O72" si="9">SUM(F59:F71)</f>
        <v>3.5</v>
      </c>
      <c r="G72" s="595">
        <f t="shared" si="9"/>
        <v>3</v>
      </c>
      <c r="H72" s="595">
        <f t="shared" si="9"/>
        <v>3.5</v>
      </c>
      <c r="I72" s="595">
        <f t="shared" si="9"/>
        <v>3</v>
      </c>
      <c r="J72" s="595">
        <f t="shared" si="9"/>
        <v>2</v>
      </c>
      <c r="K72" s="595">
        <f t="shared" si="9"/>
        <v>2</v>
      </c>
      <c r="L72" s="595">
        <f t="shared" si="9"/>
        <v>1</v>
      </c>
      <c r="M72" s="595">
        <f t="shared" si="9"/>
        <v>1</v>
      </c>
      <c r="N72" s="595">
        <f t="shared" si="9"/>
        <v>3</v>
      </c>
      <c r="O72" s="595">
        <f t="shared" si="9"/>
        <v>3</v>
      </c>
      <c r="P72" s="591">
        <f>SUM(F72:O72)</f>
        <v>25</v>
      </c>
      <c r="Q72" s="42"/>
      <c r="R72" s="42"/>
      <c r="S72" s="42"/>
      <c r="T72" s="42"/>
      <c r="U72" s="42"/>
      <c r="V72" s="42"/>
      <c r="W72" s="42"/>
      <c r="X72" s="42"/>
    </row>
    <row r="73" spans="1:24" ht="12.75" customHeight="1">
      <c r="A73" s="42"/>
      <c r="B73" s="138"/>
      <c r="C73" s="670" t="s">
        <v>226</v>
      </c>
      <c r="D73" s="671"/>
      <c r="E73" s="53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42"/>
      <c r="R73" s="42"/>
      <c r="S73" s="42"/>
      <c r="T73" s="42"/>
      <c r="U73" s="42"/>
      <c r="V73" s="42"/>
      <c r="W73" s="42"/>
      <c r="X73" s="42"/>
    </row>
    <row r="74" spans="1:24" ht="12.75" customHeight="1">
      <c r="B74" s="138"/>
      <c r="C74" s="5" t="s">
        <v>77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24" ht="12.75" customHeight="1">
      <c r="B75" s="53"/>
      <c r="C75" s="53" t="s">
        <v>134</v>
      </c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"/>
    </row>
    <row r="76" spans="1:24" ht="12.75" customHeight="1">
      <c r="B76" s="53"/>
      <c r="C76" s="53"/>
      <c r="D76" s="53"/>
      <c r="E76" s="53"/>
      <c r="F76" s="667" t="s">
        <v>78</v>
      </c>
      <c r="G76" s="644"/>
      <c r="H76" s="644"/>
      <c r="I76" s="644"/>
      <c r="J76" s="644"/>
      <c r="K76" s="644"/>
      <c r="L76" s="644"/>
      <c r="M76" s="644"/>
      <c r="N76" s="644"/>
      <c r="O76" s="645"/>
      <c r="P76" s="53"/>
      <c r="Q76" s="5"/>
    </row>
    <row r="77" spans="1:24" ht="12.75" customHeight="1">
      <c r="B77" s="53"/>
      <c r="C77" s="53"/>
      <c r="D77" s="53"/>
      <c r="E77" s="5"/>
      <c r="F77" s="665">
        <v>36</v>
      </c>
      <c r="G77" s="666"/>
      <c r="H77" s="665">
        <v>36</v>
      </c>
      <c r="I77" s="666"/>
      <c r="J77" s="665">
        <v>35</v>
      </c>
      <c r="K77" s="666"/>
      <c r="L77" s="665">
        <v>34</v>
      </c>
      <c r="M77" s="666"/>
      <c r="N77" s="665">
        <v>26</v>
      </c>
      <c r="O77" s="666"/>
      <c r="P77" s="53"/>
      <c r="Q77" s="5"/>
      <c r="R77" s="584"/>
    </row>
    <row r="78" spans="1:24" ht="12.75" customHeight="1">
      <c r="C78" s="15"/>
      <c r="D78" s="15"/>
      <c r="E78" s="5"/>
      <c r="Q78" s="5"/>
    </row>
    <row r="79" spans="1:24" ht="12.75" customHeight="1">
      <c r="C79" s="5"/>
      <c r="D79" s="5"/>
      <c r="E79" s="5"/>
      <c r="Q79" s="5"/>
    </row>
    <row r="80" spans="1:24" ht="12.75" customHeight="1">
      <c r="C80" s="5"/>
      <c r="D80" s="5"/>
      <c r="E80" s="5"/>
      <c r="Q80" s="5"/>
    </row>
    <row r="81" spans="3:17" ht="12.75" customHeight="1">
      <c r="C81" s="5"/>
      <c r="D81" s="5"/>
      <c r="E81" s="5"/>
      <c r="Q81" s="5"/>
    </row>
    <row r="82" spans="3:17" ht="12.75" customHeight="1">
      <c r="C82" s="143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H84" s="144"/>
      <c r="I84" s="144"/>
      <c r="J84" s="144"/>
      <c r="K84" s="144"/>
      <c r="L84" s="144"/>
      <c r="M84" s="144"/>
      <c r="Q84" s="5"/>
    </row>
    <row r="85" spans="3:17" ht="12.75" customHeight="1">
      <c r="C85" s="143"/>
      <c r="D85" s="5"/>
      <c r="Q85" s="5"/>
    </row>
    <row r="86" spans="3:17" ht="12.75" customHeight="1">
      <c r="C86" s="5"/>
      <c r="D86" s="5"/>
      <c r="Q86" s="5"/>
    </row>
    <row r="87" spans="3:17" ht="12.75" customHeight="1">
      <c r="C87" s="5"/>
      <c r="D87" s="5"/>
      <c r="Q87" s="5"/>
    </row>
    <row r="88" spans="3:17" ht="12.75" customHeight="1">
      <c r="C88" s="5"/>
      <c r="D88" s="5"/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2.75" customHeight="1">
      <c r="Q275" s="5"/>
    </row>
    <row r="276" spans="17:17" ht="12.75" customHeight="1">
      <c r="Q276" s="5"/>
    </row>
    <row r="277" spans="17:17" ht="12.75" customHeight="1">
      <c r="Q277" s="5"/>
    </row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3">
    <mergeCell ref="B32:E32"/>
    <mergeCell ref="C33:D34"/>
    <mergeCell ref="B33:B34"/>
    <mergeCell ref="P10:P11"/>
    <mergeCell ref="F10:O10"/>
    <mergeCell ref="L11:M11"/>
    <mergeCell ref="N11:O11"/>
    <mergeCell ref="F11:G11"/>
    <mergeCell ref="H11:I11"/>
    <mergeCell ref="B10:B11"/>
    <mergeCell ref="C10:E11"/>
    <mergeCell ref="C15:E15"/>
    <mergeCell ref="B28:E28"/>
    <mergeCell ref="C24:D24"/>
    <mergeCell ref="W10:X10"/>
    <mergeCell ref="S11:U11"/>
    <mergeCell ref="Q19:Q22"/>
    <mergeCell ref="Q13:Q14"/>
    <mergeCell ref="J11:K11"/>
    <mergeCell ref="C35:D36"/>
    <mergeCell ref="B35:B36"/>
    <mergeCell ref="L77:M77"/>
    <mergeCell ref="H77:I77"/>
    <mergeCell ref="C40:D40"/>
    <mergeCell ref="C39:D39"/>
    <mergeCell ref="C37:D37"/>
    <mergeCell ref="C38:D38"/>
    <mergeCell ref="C48:D48"/>
    <mergeCell ref="C52:D53"/>
    <mergeCell ref="C41:D41"/>
    <mergeCell ref="C42:D42"/>
    <mergeCell ref="C46:D46"/>
    <mergeCell ref="C45:D45"/>
    <mergeCell ref="B57:E57"/>
    <mergeCell ref="C49:D49"/>
    <mergeCell ref="N77:O77"/>
    <mergeCell ref="F77:G77"/>
    <mergeCell ref="F76:O76"/>
    <mergeCell ref="J77:K77"/>
    <mergeCell ref="C64:E64"/>
    <mergeCell ref="C65:E65"/>
    <mergeCell ref="B72:E72"/>
    <mergeCell ref="C73:D73"/>
    <mergeCell ref="C71:E71"/>
    <mergeCell ref="C68:E68"/>
    <mergeCell ref="C70:E70"/>
    <mergeCell ref="C69:E69"/>
    <mergeCell ref="P59:P60"/>
    <mergeCell ref="C44:D44"/>
    <mergeCell ref="C62:E62"/>
    <mergeCell ref="C61:E61"/>
    <mergeCell ref="C67:E67"/>
    <mergeCell ref="C66:E66"/>
    <mergeCell ref="D59:E59"/>
    <mergeCell ref="C47:D47"/>
    <mergeCell ref="B56:E56"/>
    <mergeCell ref="B52:B53"/>
    <mergeCell ref="B58:E58"/>
    <mergeCell ref="C59:C60"/>
    <mergeCell ref="D60:E60"/>
    <mergeCell ref="C51:D51"/>
    <mergeCell ref="C63:E63"/>
    <mergeCell ref="C50:D50"/>
  </mergeCells>
  <conditionalFormatting sqref="E78 C80:D80">
    <cfRule type="cellIs" dxfId="375" priority="10" operator="greaterThan">
      <formula>0</formula>
    </cfRule>
  </conditionalFormatting>
  <conditionalFormatting sqref="F53:O53 J52:P52">
    <cfRule type="cellIs" dxfId="374" priority="14" operator="lessThan">
      <formula>$F$39/2</formula>
    </cfRule>
  </conditionalFormatting>
  <conditionalFormatting sqref="F52:H52">
    <cfRule type="cellIs" dxfId="373" priority="15" operator="lessThan">
      <formula>$F$39/2</formula>
    </cfRule>
  </conditionalFormatting>
  <conditionalFormatting sqref="I52">
    <cfRule type="cellIs" dxfId="372" priority="16" operator="lessThan">
      <formula>$F$39/2</formula>
    </cfRule>
  </conditionalFormatting>
  <conditionalFormatting sqref="K52">
    <cfRule type="cellIs" dxfId="371" priority="9" operator="lessThan">
      <formula>$F$39/2</formula>
    </cfRule>
  </conditionalFormatting>
  <conditionalFormatting sqref="F58">
    <cfRule type="cellIs" dxfId="370" priority="8" operator="notEqual">
      <formula>$F$77</formula>
    </cfRule>
  </conditionalFormatting>
  <conditionalFormatting sqref="G58">
    <cfRule type="cellIs" dxfId="369" priority="6" operator="notEqual">
      <formula>$F$77</formula>
    </cfRule>
  </conditionalFormatting>
  <conditionalFormatting sqref="H58:I58">
    <cfRule type="cellIs" dxfId="368" priority="4" operator="notEqual">
      <formula>$H$77</formula>
    </cfRule>
  </conditionalFormatting>
  <conditionalFormatting sqref="J58:K58">
    <cfRule type="cellIs" dxfId="367" priority="3" operator="notEqual">
      <formula>$J$77</formula>
    </cfRule>
  </conditionalFormatting>
  <conditionalFormatting sqref="L58:M58">
    <cfRule type="cellIs" dxfId="366" priority="2" operator="notEqual">
      <formula>$L$77</formula>
    </cfRule>
  </conditionalFormatting>
  <conditionalFormatting sqref="N58:O58">
    <cfRule type="cellIs" dxfId="365" priority="1" operator="notEqual">
      <formula>$N$77</formula>
    </cfRule>
  </conditionalFormatting>
  <dataValidations count="6">
    <dataValidation type="list" allowBlank="1" showErrorMessage="1" sqref="D13:D14">
      <formula1>$T$21:$T$24</formula1>
    </dataValidation>
    <dataValidation type="list" allowBlank="1" showErrorMessage="1" sqref="F56:O56 E33:E48 E51:E53">
      <formula1>$T$13:$T$16</formula1>
    </dataValidation>
    <dataValidation type="list" allowBlank="1" showErrorMessage="1" sqref="D30">
      <formula1>$T$21:$T$23</formula1>
    </dataValidation>
    <dataValidation type="list" allowBlank="1" showErrorMessage="1" sqref="D31">
      <formula1>$X$13:$X$16</formula1>
    </dataValidation>
    <dataValidation type="list" allowBlank="1" showErrorMessage="1" sqref="C30:C31">
      <formula1>$X$12:$X$20</formula1>
    </dataValidation>
    <dataValidation type="list" allowBlank="1" showErrorMessage="1" sqref="E49:E50">
      <formula1>$T$13:$T$17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zoomScale="70" zoomScaleNormal="70" workbookViewId="0">
      <pane ySplit="11" topLeftCell="A12" activePane="bottomLeft" state="frozen"/>
      <selection pane="bottomLeft" activeCell="J56" sqref="J56:O56"/>
    </sheetView>
  </sheetViews>
  <sheetFormatPr defaultColWidth="14.44140625" defaultRowHeight="15" customHeight="1"/>
  <cols>
    <col min="1" max="1" width="21.44140625" style="290" customWidth="1"/>
    <col min="2" max="2" width="3.44140625" style="290" customWidth="1"/>
    <col min="3" max="3" width="31.5546875" style="290" customWidth="1"/>
    <col min="4" max="4" width="5.6640625" style="290" customWidth="1"/>
    <col min="5" max="5" width="12.21875" style="290" customWidth="1"/>
    <col min="6" max="9" width="5.77734375" style="290" customWidth="1"/>
    <col min="10" max="10" width="5.44140625" style="290" customWidth="1"/>
    <col min="11" max="11" width="7.44140625" style="290" customWidth="1"/>
    <col min="12" max="12" width="5.5546875" style="290" customWidth="1"/>
    <col min="13" max="13" width="5.77734375" style="290" customWidth="1"/>
    <col min="14" max="14" width="7.5546875" style="290" customWidth="1"/>
    <col min="15" max="15" width="5.77734375" style="290" customWidth="1"/>
    <col min="16" max="16" width="18.77734375" style="290" customWidth="1"/>
    <col min="17" max="17" width="5.5546875" style="290" customWidth="1"/>
    <col min="18" max="19" width="8.77734375" style="290" customWidth="1"/>
    <col min="20" max="20" width="19.44140625" style="290" customWidth="1"/>
    <col min="21" max="22" width="14.21875" style="290" customWidth="1"/>
    <col min="23" max="23" width="15.77734375" style="290" customWidth="1"/>
    <col min="24" max="24" width="40.21875" style="290" customWidth="1"/>
    <col min="25" max="25" width="24.5546875" style="290" customWidth="1"/>
    <col min="26" max="16384" width="14.44140625" style="290"/>
  </cols>
  <sheetData>
    <row r="1" spans="1:25" ht="25.5" customHeight="1">
      <c r="B1" s="289" t="s">
        <v>1</v>
      </c>
      <c r="Q1" s="288"/>
    </row>
    <row r="2" spans="1:25" ht="12.75" customHeight="1">
      <c r="B2" s="453" t="s">
        <v>288</v>
      </c>
      <c r="C2" s="453"/>
      <c r="D2" s="454"/>
      <c r="E2" s="291"/>
      <c r="L2" s="291"/>
      <c r="M2" s="291"/>
      <c r="N2" s="291"/>
      <c r="O2" s="291"/>
      <c r="Q2" s="288"/>
    </row>
    <row r="3" spans="1:25" ht="12.75" customHeight="1">
      <c r="B3" s="292" t="s">
        <v>15</v>
      </c>
      <c r="L3" s="293"/>
      <c r="M3" s="293"/>
      <c r="N3" s="293"/>
      <c r="Q3" s="288"/>
    </row>
    <row r="4" spans="1:25" ht="12.75" customHeight="1">
      <c r="B4" s="292" t="s">
        <v>16</v>
      </c>
      <c r="L4" s="293"/>
      <c r="M4" s="293"/>
      <c r="N4" s="293"/>
      <c r="Q4" s="288"/>
    </row>
    <row r="5" spans="1:25" ht="12.75" customHeight="1">
      <c r="B5" s="292" t="s">
        <v>17</v>
      </c>
      <c r="D5" s="291" t="str">
        <f>IF($C$30=0," ",$C$30)</f>
        <v>język obcy nowożytny</v>
      </c>
      <c r="H5" s="291" t="str">
        <f>IF(C31=0," ",C31)</f>
        <v>matematyka</v>
      </c>
      <c r="L5" s="293"/>
      <c r="M5" s="293"/>
      <c r="N5" s="293"/>
      <c r="Q5" s="288"/>
    </row>
    <row r="6" spans="1:25" ht="12.75" customHeight="1">
      <c r="B6" s="292" t="s">
        <v>22</v>
      </c>
      <c r="D6" s="291"/>
      <c r="H6" s="291"/>
      <c r="L6" s="293"/>
      <c r="M6" s="293"/>
      <c r="N6" s="293"/>
      <c r="Q6" s="288"/>
    </row>
    <row r="7" spans="1:25" ht="12.75" customHeight="1">
      <c r="B7" s="292"/>
      <c r="C7" s="294" t="s">
        <v>289</v>
      </c>
      <c r="D7" s="295" t="s">
        <v>290</v>
      </c>
      <c r="H7" s="291"/>
      <c r="L7" s="293"/>
      <c r="M7" s="293"/>
      <c r="N7" s="293"/>
      <c r="Q7" s="288"/>
    </row>
    <row r="8" spans="1:25" ht="12.75" customHeight="1">
      <c r="B8" s="292"/>
      <c r="C8" s="294" t="s">
        <v>291</v>
      </c>
      <c r="D8" s="295" t="s">
        <v>292</v>
      </c>
      <c r="H8" s="291"/>
      <c r="L8" s="293"/>
      <c r="M8" s="293"/>
      <c r="N8" s="293"/>
      <c r="Q8" s="288"/>
    </row>
    <row r="9" spans="1:25" ht="12.75" customHeight="1">
      <c r="Q9" s="288"/>
    </row>
    <row r="10" spans="1:25" ht="24.75" customHeight="1">
      <c r="B10" s="705" t="s">
        <v>4</v>
      </c>
      <c r="C10" s="731" t="s">
        <v>5</v>
      </c>
      <c r="D10" s="296"/>
      <c r="E10" s="732"/>
      <c r="F10" s="730" t="s">
        <v>6</v>
      </c>
      <c r="G10" s="723"/>
      <c r="H10" s="723"/>
      <c r="I10" s="723"/>
      <c r="J10" s="723"/>
      <c r="K10" s="723"/>
      <c r="L10" s="723"/>
      <c r="M10" s="723"/>
      <c r="N10" s="723"/>
      <c r="O10" s="708"/>
      <c r="P10" s="734" t="s">
        <v>44</v>
      </c>
      <c r="Q10" s="297"/>
      <c r="X10" s="729" t="s">
        <v>7</v>
      </c>
      <c r="Y10" s="708"/>
    </row>
    <row r="11" spans="1:25" ht="25.5" customHeight="1">
      <c r="B11" s="706"/>
      <c r="C11" s="726"/>
      <c r="D11" s="298"/>
      <c r="E11" s="733"/>
      <c r="F11" s="730" t="s">
        <v>8</v>
      </c>
      <c r="G11" s="708"/>
      <c r="H11" s="730" t="s">
        <v>9</v>
      </c>
      <c r="I11" s="708"/>
      <c r="J11" s="730" t="s">
        <v>10</v>
      </c>
      <c r="K11" s="708"/>
      <c r="L11" s="730" t="s">
        <v>11</v>
      </c>
      <c r="M11" s="708"/>
      <c r="N11" s="735" t="s">
        <v>45</v>
      </c>
      <c r="O11" s="708"/>
      <c r="P11" s="706"/>
      <c r="Q11" s="297"/>
      <c r="S11" s="729" t="s">
        <v>46</v>
      </c>
      <c r="T11" s="723"/>
      <c r="U11" s="723"/>
      <c r="V11" s="708"/>
      <c r="X11" s="299" t="s">
        <v>47</v>
      </c>
      <c r="Y11" s="300" t="s">
        <v>48</v>
      </c>
    </row>
    <row r="12" spans="1:25" ht="12.75" customHeight="1">
      <c r="A12" s="301"/>
      <c r="B12" s="432">
        <v>1</v>
      </c>
      <c r="C12" s="303" t="s">
        <v>14</v>
      </c>
      <c r="D12" s="304"/>
      <c r="E12" s="305" t="str">
        <f>IF(C29="język obcy nowożytny","R","P")</f>
        <v>P</v>
      </c>
      <c r="F12" s="306">
        <v>3</v>
      </c>
      <c r="G12" s="306">
        <v>3</v>
      </c>
      <c r="H12" s="306">
        <v>3</v>
      </c>
      <c r="I12" s="306">
        <v>3</v>
      </c>
      <c r="J12" s="306">
        <v>3</v>
      </c>
      <c r="K12" s="306">
        <v>3</v>
      </c>
      <c r="L12" s="306">
        <v>3</v>
      </c>
      <c r="M12" s="306">
        <v>3</v>
      </c>
      <c r="N12" s="306">
        <v>4</v>
      </c>
      <c r="O12" s="306">
        <v>4</v>
      </c>
      <c r="P12" s="307">
        <f t="shared" ref="P12:P28" si="0">SUM(F12:O12)/2</f>
        <v>16</v>
      </c>
      <c r="Q12" s="308"/>
      <c r="S12" s="309"/>
      <c r="T12" s="309" t="s">
        <v>50</v>
      </c>
      <c r="U12" s="309" t="s">
        <v>51</v>
      </c>
      <c r="V12" s="309" t="s">
        <v>52</v>
      </c>
      <c r="X12" s="309"/>
      <c r="Y12" s="309"/>
    </row>
    <row r="13" spans="1:25" ht="12.75" customHeight="1">
      <c r="A13" s="301"/>
      <c r="B13" s="432">
        <v>2</v>
      </c>
      <c r="C13" s="303" t="s">
        <v>24</v>
      </c>
      <c r="D13" s="310" t="s">
        <v>53</v>
      </c>
      <c r="E13" s="305" t="str">
        <f>IF(C30="język obcy nowożytny","R","P")</f>
        <v>R</v>
      </c>
      <c r="F13" s="306">
        <v>2</v>
      </c>
      <c r="G13" s="306">
        <v>2</v>
      </c>
      <c r="H13" s="306">
        <v>2</v>
      </c>
      <c r="I13" s="306">
        <v>2</v>
      </c>
      <c r="J13" s="306">
        <v>2</v>
      </c>
      <c r="K13" s="306">
        <v>2</v>
      </c>
      <c r="L13" s="306">
        <v>3</v>
      </c>
      <c r="M13" s="306">
        <v>3</v>
      </c>
      <c r="N13" s="306">
        <v>3</v>
      </c>
      <c r="O13" s="306">
        <v>3</v>
      </c>
      <c r="P13" s="307">
        <f t="shared" si="0"/>
        <v>12</v>
      </c>
      <c r="Q13" s="709">
        <f>SUM(P13:P14)</f>
        <v>20</v>
      </c>
      <c r="S13" s="309" t="s">
        <v>55</v>
      </c>
      <c r="T13" s="436" t="s">
        <v>289</v>
      </c>
      <c r="U13" s="312">
        <v>650</v>
      </c>
      <c r="V13" s="312" t="e">
        <f>SUMIF($E$33:$E$40,$T13,#REF!)+SUMIF($E$42:$E$48,$T13,#REF!)</f>
        <v>#REF!</v>
      </c>
      <c r="X13" s="309" t="s">
        <v>14</v>
      </c>
      <c r="Y13" s="309" t="s">
        <v>24</v>
      </c>
    </row>
    <row r="14" spans="1:25" ht="12.75" customHeight="1">
      <c r="A14" s="301"/>
      <c r="B14" s="432">
        <v>3</v>
      </c>
      <c r="C14" s="303" t="s">
        <v>56</v>
      </c>
      <c r="D14" s="310" t="s">
        <v>69</v>
      </c>
      <c r="E14" s="305" t="s">
        <v>49</v>
      </c>
      <c r="F14" s="306">
        <v>2</v>
      </c>
      <c r="G14" s="306">
        <v>2</v>
      </c>
      <c r="H14" s="306">
        <v>2</v>
      </c>
      <c r="I14" s="306">
        <v>2</v>
      </c>
      <c r="J14" s="306">
        <v>2</v>
      </c>
      <c r="K14" s="306">
        <v>2</v>
      </c>
      <c r="L14" s="306">
        <v>1</v>
      </c>
      <c r="M14" s="306">
        <v>1</v>
      </c>
      <c r="N14" s="306">
        <v>1</v>
      </c>
      <c r="O14" s="306">
        <v>1</v>
      </c>
      <c r="P14" s="307">
        <f t="shared" si="0"/>
        <v>8</v>
      </c>
      <c r="Q14" s="706"/>
      <c r="S14" s="309" t="s">
        <v>58</v>
      </c>
      <c r="T14" s="436" t="s">
        <v>291</v>
      </c>
      <c r="U14" s="312">
        <v>450</v>
      </c>
      <c r="V14" s="312" t="e">
        <f>SUMIF($E$33:$E$40,$T14,#REF!)+SUMIF($E$42:$E$48,$T14,#REF!)</f>
        <v>#REF!</v>
      </c>
      <c r="X14" s="309" t="s">
        <v>29</v>
      </c>
      <c r="Y14" s="309" t="s">
        <v>26</v>
      </c>
    </row>
    <row r="15" spans="1:25" ht="12.75" customHeight="1">
      <c r="A15" s="301"/>
      <c r="B15" s="432">
        <v>4</v>
      </c>
      <c r="C15" s="710" t="s">
        <v>328</v>
      </c>
      <c r="D15" s="644"/>
      <c r="E15" s="645"/>
      <c r="F15" s="306">
        <v>1</v>
      </c>
      <c r="G15" s="306">
        <v>1</v>
      </c>
      <c r="H15" s="306"/>
      <c r="I15" s="306"/>
      <c r="J15" s="306"/>
      <c r="K15" s="306"/>
      <c r="L15" s="306"/>
      <c r="M15" s="306"/>
      <c r="N15" s="306"/>
      <c r="O15" s="306"/>
      <c r="P15" s="307">
        <f t="shared" si="0"/>
        <v>1</v>
      </c>
      <c r="Q15" s="308"/>
      <c r="S15" s="621" t="s">
        <v>145</v>
      </c>
      <c r="T15" s="622" t="s">
        <v>345</v>
      </c>
      <c r="U15" s="621"/>
      <c r="X15" s="309" t="s">
        <v>30</v>
      </c>
      <c r="Y15" s="309" t="s">
        <v>31</v>
      </c>
    </row>
    <row r="16" spans="1:25" ht="12.75" customHeight="1">
      <c r="A16" s="301"/>
      <c r="B16" s="432">
        <v>5</v>
      </c>
      <c r="C16" s="303" t="s">
        <v>26</v>
      </c>
      <c r="D16" s="304"/>
      <c r="E16" s="305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07">
        <f t="shared" si="0"/>
        <v>7</v>
      </c>
      <c r="Q16" s="308"/>
      <c r="S16" s="437"/>
      <c r="T16" s="438"/>
      <c r="U16" s="308"/>
      <c r="V16" s="308"/>
      <c r="X16" s="309" t="s">
        <v>33</v>
      </c>
      <c r="Y16" s="309" t="s">
        <v>34</v>
      </c>
    </row>
    <row r="17" spans="1:25" ht="12.75" customHeight="1">
      <c r="A17" s="301"/>
      <c r="B17" s="432">
        <v>6</v>
      </c>
      <c r="C17" s="303" t="s">
        <v>307</v>
      </c>
      <c r="D17" s="314"/>
      <c r="E17" s="305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307">
        <f t="shared" si="0"/>
        <v>3</v>
      </c>
      <c r="Q17" s="308"/>
      <c r="X17" s="309" t="s">
        <v>35</v>
      </c>
      <c r="Y17" s="309" t="s">
        <v>36</v>
      </c>
    </row>
    <row r="18" spans="1:25" ht="12.75" customHeight="1">
      <c r="A18" s="301"/>
      <c r="B18" s="432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307">
        <f t="shared" si="0"/>
        <v>2</v>
      </c>
      <c r="Q18" s="308"/>
      <c r="X18" s="309" t="s">
        <v>37</v>
      </c>
      <c r="Y18" s="309" t="s">
        <v>38</v>
      </c>
    </row>
    <row r="19" spans="1:25" ht="12.75" customHeight="1">
      <c r="A19" s="301"/>
      <c r="B19" s="432">
        <v>8</v>
      </c>
      <c r="C19" s="303" t="s">
        <v>31</v>
      </c>
      <c r="D19" s="304"/>
      <c r="E19" s="305" t="str">
        <f t="shared" ref="E19:E24" si="1">IF(OR($C$30=C19,$C$31=C19),"R","P")</f>
        <v>P</v>
      </c>
      <c r="F19" s="312">
        <v>1</v>
      </c>
      <c r="G19" s="312">
        <v>1</v>
      </c>
      <c r="H19" s="312">
        <v>1</v>
      </c>
      <c r="I19" s="312">
        <v>1</v>
      </c>
      <c r="J19" s="312">
        <v>1</v>
      </c>
      <c r="K19" s="312">
        <v>1</v>
      </c>
      <c r="L19" s="312">
        <v>1</v>
      </c>
      <c r="M19" s="312">
        <v>1</v>
      </c>
      <c r="N19" s="306"/>
      <c r="O19" s="306"/>
      <c r="P19" s="307">
        <f t="shared" si="0"/>
        <v>4</v>
      </c>
      <c r="Q19" s="709">
        <f>SUM(P19:P22)</f>
        <v>16</v>
      </c>
      <c r="X19" s="309"/>
      <c r="Y19" s="309" t="s">
        <v>39</v>
      </c>
    </row>
    <row r="20" spans="1:25" ht="12.75" customHeight="1">
      <c r="A20" s="301"/>
      <c r="B20" s="432">
        <v>9</v>
      </c>
      <c r="C20" s="303" t="s">
        <v>34</v>
      </c>
      <c r="D20" s="304"/>
      <c r="E20" s="305" t="str">
        <f t="shared" si="1"/>
        <v>P</v>
      </c>
      <c r="F20" s="312">
        <v>1</v>
      </c>
      <c r="G20" s="312">
        <v>1</v>
      </c>
      <c r="H20" s="312">
        <v>1</v>
      </c>
      <c r="I20" s="312">
        <v>1</v>
      </c>
      <c r="J20" s="312">
        <v>1</v>
      </c>
      <c r="K20" s="312">
        <v>1</v>
      </c>
      <c r="L20" s="312">
        <v>1</v>
      </c>
      <c r="M20" s="312">
        <v>1</v>
      </c>
      <c r="N20" s="306"/>
      <c r="O20" s="306"/>
      <c r="P20" s="307">
        <f t="shared" si="0"/>
        <v>4</v>
      </c>
      <c r="Q20" s="717"/>
      <c r="S20" s="290" t="s">
        <v>65</v>
      </c>
      <c r="X20" s="309"/>
      <c r="Y20" s="309" t="s">
        <v>40</v>
      </c>
    </row>
    <row r="21" spans="1:25" ht="12.75" customHeight="1">
      <c r="A21" s="301"/>
      <c r="B21" s="432">
        <v>10</v>
      </c>
      <c r="C21" s="303" t="s">
        <v>36</v>
      </c>
      <c r="D21" s="304"/>
      <c r="E21" s="305" t="str">
        <f t="shared" si="1"/>
        <v>P</v>
      </c>
      <c r="F21" s="312">
        <v>1</v>
      </c>
      <c r="G21" s="312">
        <v>1</v>
      </c>
      <c r="H21" s="312">
        <v>1</v>
      </c>
      <c r="I21" s="312">
        <v>1</v>
      </c>
      <c r="J21" s="312">
        <v>1</v>
      </c>
      <c r="K21" s="312">
        <v>1</v>
      </c>
      <c r="L21" s="312">
        <v>1</v>
      </c>
      <c r="M21" s="312">
        <v>1</v>
      </c>
      <c r="N21" s="306"/>
      <c r="O21" s="306"/>
      <c r="P21" s="307">
        <f t="shared" si="0"/>
        <v>4</v>
      </c>
      <c r="Q21" s="717"/>
      <c r="T21" s="291" t="s">
        <v>66</v>
      </c>
      <c r="U21" s="437" t="s">
        <v>67</v>
      </c>
      <c r="X21" s="288"/>
      <c r="Y21" s="288"/>
    </row>
    <row r="22" spans="1:25" ht="12.75" customHeight="1">
      <c r="A22" s="301"/>
      <c r="B22" s="432">
        <v>11</v>
      </c>
      <c r="C22" s="303" t="s">
        <v>38</v>
      </c>
      <c r="D22" s="304"/>
      <c r="E22" s="305" t="str">
        <f t="shared" si="1"/>
        <v>P</v>
      </c>
      <c r="F22" s="312">
        <v>1</v>
      </c>
      <c r="G22" s="312">
        <v>1</v>
      </c>
      <c r="H22" s="312">
        <v>1</v>
      </c>
      <c r="I22" s="312">
        <v>1</v>
      </c>
      <c r="J22" s="312">
        <v>1</v>
      </c>
      <c r="K22" s="312">
        <v>1</v>
      </c>
      <c r="L22" s="312">
        <v>1</v>
      </c>
      <c r="M22" s="312">
        <v>1</v>
      </c>
      <c r="N22" s="306"/>
      <c r="O22" s="306"/>
      <c r="P22" s="307">
        <f t="shared" si="0"/>
        <v>4</v>
      </c>
      <c r="Q22" s="706"/>
      <c r="T22" s="291" t="s">
        <v>53</v>
      </c>
      <c r="U22" s="437" t="s">
        <v>68</v>
      </c>
      <c r="X22" s="288"/>
      <c r="Y22" s="288"/>
    </row>
    <row r="23" spans="1:25" ht="12.75" customHeight="1">
      <c r="A23" s="301"/>
      <c r="B23" s="432">
        <v>12</v>
      </c>
      <c r="C23" s="303" t="s">
        <v>39</v>
      </c>
      <c r="D23" s="314"/>
      <c r="E23" s="305" t="str">
        <f t="shared" si="1"/>
        <v>R</v>
      </c>
      <c r="F23" s="306">
        <v>2</v>
      </c>
      <c r="G23" s="306">
        <v>2</v>
      </c>
      <c r="H23" s="306">
        <v>2</v>
      </c>
      <c r="I23" s="306">
        <v>2</v>
      </c>
      <c r="J23" s="306">
        <v>3</v>
      </c>
      <c r="K23" s="306">
        <v>3</v>
      </c>
      <c r="L23" s="306">
        <v>3</v>
      </c>
      <c r="M23" s="306">
        <v>3</v>
      </c>
      <c r="N23" s="306">
        <v>4</v>
      </c>
      <c r="O23" s="306">
        <v>4</v>
      </c>
      <c r="P23" s="307">
        <f t="shared" si="0"/>
        <v>14</v>
      </c>
      <c r="Q23" s="308"/>
      <c r="T23" s="291" t="s">
        <v>69</v>
      </c>
      <c r="U23" s="437" t="s">
        <v>70</v>
      </c>
    </row>
    <row r="24" spans="1:25" ht="12.75" customHeight="1">
      <c r="A24" s="301"/>
      <c r="B24" s="432">
        <v>13</v>
      </c>
      <c r="C24" s="728" t="s">
        <v>40</v>
      </c>
      <c r="D24" s="723"/>
      <c r="E24" s="305" t="str">
        <f t="shared" si="1"/>
        <v>P</v>
      </c>
      <c r="F24" s="306">
        <v>1</v>
      </c>
      <c r="G24" s="306">
        <v>1</v>
      </c>
      <c r="H24" s="306">
        <v>1</v>
      </c>
      <c r="I24" s="306">
        <v>1</v>
      </c>
      <c r="J24" s="306">
        <v>1</v>
      </c>
      <c r="K24" s="306">
        <v>1</v>
      </c>
      <c r="L24" s="306"/>
      <c r="M24" s="306"/>
      <c r="N24" s="306"/>
      <c r="O24" s="306"/>
      <c r="P24" s="307">
        <f t="shared" si="0"/>
        <v>3</v>
      </c>
      <c r="Q24" s="308"/>
      <c r="T24" s="291" t="s">
        <v>57</v>
      </c>
      <c r="U24" s="437" t="s">
        <v>71</v>
      </c>
    </row>
    <row r="25" spans="1:25" ht="12.75" customHeight="1">
      <c r="A25" s="301"/>
      <c r="B25" s="432">
        <v>14</v>
      </c>
      <c r="C25" s="303" t="s">
        <v>72</v>
      </c>
      <c r="D25" s="314"/>
      <c r="E25" s="305"/>
      <c r="F25" s="306">
        <v>3</v>
      </c>
      <c r="G25" s="306">
        <v>3</v>
      </c>
      <c r="H25" s="306">
        <v>3</v>
      </c>
      <c r="I25" s="306">
        <v>3</v>
      </c>
      <c r="J25" s="306">
        <v>3</v>
      </c>
      <c r="K25" s="306">
        <v>3</v>
      </c>
      <c r="L25" s="306">
        <v>3</v>
      </c>
      <c r="M25" s="306">
        <v>3</v>
      </c>
      <c r="N25" s="306">
        <v>3</v>
      </c>
      <c r="O25" s="306">
        <v>3</v>
      </c>
      <c r="P25" s="307">
        <f t="shared" si="0"/>
        <v>15</v>
      </c>
      <c r="Q25" s="308"/>
    </row>
    <row r="26" spans="1:25" ht="12.75" customHeight="1">
      <c r="A26" s="301"/>
      <c r="B26" s="432">
        <v>15</v>
      </c>
      <c r="C26" s="303" t="s">
        <v>73</v>
      </c>
      <c r="D26" s="314"/>
      <c r="E26" s="305"/>
      <c r="F26" s="306">
        <v>1</v>
      </c>
      <c r="G26" s="306">
        <v>1</v>
      </c>
      <c r="H26" s="306"/>
      <c r="I26" s="306"/>
      <c r="J26" s="306"/>
      <c r="K26" s="306"/>
      <c r="L26" s="306"/>
      <c r="M26" s="306"/>
      <c r="N26" s="306"/>
      <c r="O26" s="306"/>
      <c r="P26" s="307">
        <f t="shared" si="0"/>
        <v>1</v>
      </c>
      <c r="Q26" s="308"/>
    </row>
    <row r="27" spans="1:25" ht="12.75" customHeight="1">
      <c r="A27" s="301"/>
      <c r="B27" s="432">
        <v>16</v>
      </c>
      <c r="C27" s="303" t="s">
        <v>74</v>
      </c>
      <c r="D27" s="314"/>
      <c r="E27" s="305"/>
      <c r="F27" s="306">
        <v>1</v>
      </c>
      <c r="G27" s="306">
        <v>1</v>
      </c>
      <c r="H27" s="306">
        <v>1</v>
      </c>
      <c r="I27" s="306">
        <v>1</v>
      </c>
      <c r="J27" s="306">
        <v>1</v>
      </c>
      <c r="K27" s="306">
        <v>1</v>
      </c>
      <c r="L27" s="306">
        <v>1</v>
      </c>
      <c r="M27" s="306">
        <v>1</v>
      </c>
      <c r="N27" s="306">
        <v>1</v>
      </c>
      <c r="O27" s="306">
        <v>1</v>
      </c>
      <c r="P27" s="307">
        <f t="shared" si="0"/>
        <v>5</v>
      </c>
      <c r="Q27" s="308"/>
    </row>
    <row r="28" spans="1:25" ht="27.75" customHeight="1">
      <c r="B28" s="736" t="s">
        <v>75</v>
      </c>
      <c r="C28" s="737"/>
      <c r="D28" s="737"/>
      <c r="E28" s="738"/>
      <c r="F28" s="315">
        <f t="shared" ref="F28:O28" si="2">SUM(F12:F27)</f>
        <v>24</v>
      </c>
      <c r="G28" s="315">
        <f t="shared" si="2"/>
        <v>24</v>
      </c>
      <c r="H28" s="315">
        <f t="shared" si="2"/>
        <v>22</v>
      </c>
      <c r="I28" s="315">
        <f t="shared" si="2"/>
        <v>22</v>
      </c>
      <c r="J28" s="315">
        <f t="shared" si="2"/>
        <v>21</v>
      </c>
      <c r="K28" s="315">
        <f t="shared" si="2"/>
        <v>21</v>
      </c>
      <c r="L28" s="315">
        <f t="shared" si="2"/>
        <v>19</v>
      </c>
      <c r="M28" s="315">
        <f t="shared" si="2"/>
        <v>19</v>
      </c>
      <c r="N28" s="315">
        <f t="shared" si="2"/>
        <v>18</v>
      </c>
      <c r="O28" s="315">
        <f t="shared" si="2"/>
        <v>16</v>
      </c>
      <c r="P28" s="315">
        <f t="shared" si="0"/>
        <v>103</v>
      </c>
      <c r="Q28" s="308"/>
      <c r="S28" s="291"/>
      <c r="T28" s="317"/>
      <c r="X28" s="317"/>
    </row>
    <row r="29" spans="1:25" ht="12.75" customHeight="1">
      <c r="B29" s="739" t="s">
        <v>76</v>
      </c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40"/>
      <c r="Q29" s="308"/>
      <c r="S29" s="291"/>
      <c r="X29" s="317"/>
    </row>
    <row r="30" spans="1:25" ht="12.75" customHeight="1">
      <c r="B30" s="318">
        <v>1</v>
      </c>
      <c r="C30" s="319" t="s">
        <v>24</v>
      </c>
      <c r="D30" s="310" t="s">
        <v>53</v>
      </c>
      <c r="E30" s="312"/>
      <c r="F30" s="460"/>
      <c r="G30" s="460"/>
      <c r="H30" s="460"/>
      <c r="I30" s="460"/>
      <c r="J30" s="460">
        <v>1</v>
      </c>
      <c r="K30" s="460">
        <v>1</v>
      </c>
      <c r="L30" s="460">
        <v>1</v>
      </c>
      <c r="M30" s="460">
        <v>1</v>
      </c>
      <c r="N30" s="460"/>
      <c r="O30" s="460"/>
      <c r="P30" s="320">
        <f t="shared" ref="P30:P50" si="3">SUM(F30:O30)/2</f>
        <v>2</v>
      </c>
      <c r="Q30" s="308"/>
      <c r="U30" s="317"/>
      <c r="V30" s="317"/>
      <c r="W30" s="317"/>
      <c r="X30" s="317"/>
    </row>
    <row r="31" spans="1:25" ht="12.75" customHeight="1">
      <c r="B31" s="321">
        <v>2</v>
      </c>
      <c r="C31" s="319" t="s">
        <v>39</v>
      </c>
      <c r="D31" s="319"/>
      <c r="E31" s="312"/>
      <c r="F31" s="460">
        <v>1</v>
      </c>
      <c r="G31" s="460">
        <v>1</v>
      </c>
      <c r="H31" s="460">
        <v>1</v>
      </c>
      <c r="I31" s="460">
        <v>1</v>
      </c>
      <c r="J31" s="460">
        <v>1</v>
      </c>
      <c r="K31" s="460">
        <v>1</v>
      </c>
      <c r="L31" s="460">
        <v>1</v>
      </c>
      <c r="M31" s="460">
        <v>1</v>
      </c>
      <c r="N31" s="460">
        <v>2</v>
      </c>
      <c r="O31" s="460">
        <v>2</v>
      </c>
      <c r="P31" s="320">
        <f t="shared" si="3"/>
        <v>6</v>
      </c>
      <c r="Q31" s="308"/>
      <c r="U31" s="317"/>
      <c r="V31" s="317"/>
      <c r="W31" s="317"/>
      <c r="X31" s="317"/>
    </row>
    <row r="32" spans="1:25" ht="12.75" customHeight="1">
      <c r="B32" s="741" t="s">
        <v>82</v>
      </c>
      <c r="C32" s="723"/>
      <c r="D32" s="723"/>
      <c r="E32" s="708"/>
      <c r="F32" s="322">
        <f t="shared" ref="F32:O32" si="4">SUM(F30:F31)</f>
        <v>1</v>
      </c>
      <c r="G32" s="322">
        <f t="shared" si="4"/>
        <v>1</v>
      </c>
      <c r="H32" s="322">
        <f t="shared" si="4"/>
        <v>1</v>
      </c>
      <c r="I32" s="322">
        <f t="shared" si="4"/>
        <v>1</v>
      </c>
      <c r="J32" s="322">
        <f t="shared" si="4"/>
        <v>2</v>
      </c>
      <c r="K32" s="322">
        <f t="shared" si="4"/>
        <v>2</v>
      </c>
      <c r="L32" s="322">
        <f t="shared" si="4"/>
        <v>2</v>
      </c>
      <c r="M32" s="322">
        <f t="shared" si="4"/>
        <v>2</v>
      </c>
      <c r="N32" s="322">
        <f t="shared" si="4"/>
        <v>2</v>
      </c>
      <c r="O32" s="322">
        <f t="shared" si="4"/>
        <v>2</v>
      </c>
      <c r="P32" s="323">
        <f t="shared" si="3"/>
        <v>8</v>
      </c>
      <c r="Q32" s="308"/>
      <c r="S32" s="291"/>
      <c r="T32" s="317"/>
      <c r="U32" s="317"/>
      <c r="V32" s="317"/>
      <c r="W32" s="317"/>
      <c r="X32" s="317"/>
    </row>
    <row r="33" spans="1:26" ht="12.75" customHeight="1">
      <c r="A33" s="435">
        <f t="shared" ref="A33:A48" si="5">LEN(C33)</f>
        <v>19</v>
      </c>
      <c r="B33" s="709">
        <v>17</v>
      </c>
      <c r="C33" s="742" t="s">
        <v>83</v>
      </c>
      <c r="D33" s="725"/>
      <c r="E33" s="440" t="s">
        <v>289</v>
      </c>
      <c r="F33" s="441"/>
      <c r="G33" s="441"/>
      <c r="H33" s="441"/>
      <c r="I33" s="441"/>
      <c r="J33" s="441">
        <v>1</v>
      </c>
      <c r="K33" s="441">
        <v>1</v>
      </c>
      <c r="L33" s="441"/>
      <c r="M33" s="441"/>
      <c r="N33" s="441"/>
      <c r="O33" s="441"/>
      <c r="P33" s="327">
        <f t="shared" si="3"/>
        <v>1</v>
      </c>
      <c r="Q33" s="308"/>
    </row>
    <row r="34" spans="1:26" ht="12.75" customHeight="1">
      <c r="A34" s="435">
        <f t="shared" si="5"/>
        <v>0</v>
      </c>
      <c r="B34" s="706"/>
      <c r="C34" s="726"/>
      <c r="D34" s="727"/>
      <c r="E34" s="440" t="s">
        <v>291</v>
      </c>
      <c r="F34" s="441"/>
      <c r="G34" s="441"/>
      <c r="H34" s="441"/>
      <c r="I34" s="441"/>
      <c r="J34" s="441"/>
      <c r="K34" s="441"/>
      <c r="L34" s="441">
        <v>1</v>
      </c>
      <c r="M34" s="441">
        <v>1</v>
      </c>
      <c r="N34" s="441"/>
      <c r="O34" s="441"/>
      <c r="P34" s="327">
        <f t="shared" si="3"/>
        <v>1</v>
      </c>
      <c r="Q34" s="308"/>
      <c r="R34" s="437"/>
      <c r="S34" s="437"/>
      <c r="T34" s="437"/>
      <c r="U34" s="437"/>
      <c r="V34" s="437"/>
      <c r="W34" s="437"/>
      <c r="X34" s="437"/>
      <c r="Y34" s="437"/>
      <c r="Z34" s="437"/>
    </row>
    <row r="35" spans="1:26" ht="12.75" customHeight="1">
      <c r="A35" s="435">
        <f t="shared" si="5"/>
        <v>20</v>
      </c>
      <c r="B35" s="709">
        <v>18</v>
      </c>
      <c r="C35" s="718" t="s">
        <v>293</v>
      </c>
      <c r="D35" s="719"/>
      <c r="E35" s="443" t="s">
        <v>289</v>
      </c>
      <c r="F35" s="444">
        <v>1</v>
      </c>
      <c r="G35" s="444">
        <v>1</v>
      </c>
      <c r="H35" s="444">
        <v>2</v>
      </c>
      <c r="I35" s="444">
        <v>2</v>
      </c>
      <c r="J35" s="444">
        <v>1</v>
      </c>
      <c r="K35" s="444">
        <v>1</v>
      </c>
      <c r="L35" s="444"/>
      <c r="M35" s="444"/>
      <c r="N35" s="444"/>
      <c r="O35" s="444"/>
      <c r="P35" s="327">
        <f t="shared" si="3"/>
        <v>4</v>
      </c>
      <c r="Q35" s="308"/>
      <c r="S35" s="438"/>
      <c r="T35" s="442"/>
    </row>
    <row r="36" spans="1:26" s="485" customFormat="1" ht="12.75" customHeight="1">
      <c r="A36" s="486"/>
      <c r="B36" s="743"/>
      <c r="C36" s="720"/>
      <c r="D36" s="721"/>
      <c r="E36" s="443" t="s">
        <v>291</v>
      </c>
      <c r="F36" s="444"/>
      <c r="G36" s="444"/>
      <c r="H36" s="444"/>
      <c r="I36" s="444"/>
      <c r="J36" s="444"/>
      <c r="K36" s="444"/>
      <c r="L36" s="444">
        <v>1</v>
      </c>
      <c r="M36" s="444">
        <v>1</v>
      </c>
      <c r="N36" s="444"/>
      <c r="O36" s="444"/>
      <c r="P36" s="327">
        <f t="shared" si="3"/>
        <v>1</v>
      </c>
      <c r="Q36" s="308"/>
      <c r="S36" s="438"/>
      <c r="T36" s="442"/>
    </row>
    <row r="37" spans="1:26" ht="12.75" customHeight="1">
      <c r="A37" s="435">
        <f t="shared" si="5"/>
        <v>20</v>
      </c>
      <c r="B37" s="432">
        <v>19</v>
      </c>
      <c r="C37" s="711" t="s">
        <v>294</v>
      </c>
      <c r="D37" s="708"/>
      <c r="E37" s="443" t="s">
        <v>289</v>
      </c>
      <c r="F37" s="444">
        <v>3</v>
      </c>
      <c r="G37" s="444">
        <v>3</v>
      </c>
      <c r="H37" s="444">
        <v>4</v>
      </c>
      <c r="I37" s="444">
        <v>4</v>
      </c>
      <c r="J37" s="444">
        <v>2</v>
      </c>
      <c r="K37" s="444">
        <v>2</v>
      </c>
      <c r="L37" s="444"/>
      <c r="M37" s="444"/>
      <c r="N37" s="444"/>
      <c r="O37" s="444"/>
      <c r="P37" s="327">
        <f t="shared" si="3"/>
        <v>9</v>
      </c>
      <c r="Q37" s="308"/>
    </row>
    <row r="38" spans="1:26" ht="12.75" customHeight="1">
      <c r="A38" s="435">
        <f t="shared" si="5"/>
        <v>27</v>
      </c>
      <c r="B38" s="432">
        <v>20</v>
      </c>
      <c r="C38" s="711" t="s">
        <v>295</v>
      </c>
      <c r="D38" s="708"/>
      <c r="E38" s="443" t="s">
        <v>289</v>
      </c>
      <c r="F38" s="444">
        <v>2</v>
      </c>
      <c r="G38" s="444">
        <v>2</v>
      </c>
      <c r="H38" s="444"/>
      <c r="I38" s="444"/>
      <c r="J38" s="444"/>
      <c r="K38" s="444"/>
      <c r="L38" s="444"/>
      <c r="M38" s="444"/>
      <c r="N38" s="444"/>
      <c r="O38" s="444"/>
      <c r="P38" s="327">
        <f t="shared" si="3"/>
        <v>2</v>
      </c>
      <c r="Q38" s="308"/>
    </row>
    <row r="39" spans="1:26" ht="12.75" customHeight="1">
      <c r="A39" s="435">
        <f t="shared" si="5"/>
        <v>20</v>
      </c>
      <c r="B39" s="432">
        <v>21</v>
      </c>
      <c r="C39" s="711" t="s">
        <v>296</v>
      </c>
      <c r="D39" s="708"/>
      <c r="E39" s="443" t="s">
        <v>291</v>
      </c>
      <c r="F39" s="444"/>
      <c r="G39" s="444"/>
      <c r="H39" s="444"/>
      <c r="I39" s="444"/>
      <c r="J39" s="444">
        <v>2</v>
      </c>
      <c r="K39" s="444">
        <v>2</v>
      </c>
      <c r="L39" s="444">
        <v>5</v>
      </c>
      <c r="M39" s="444">
        <v>5</v>
      </c>
      <c r="N39" s="444">
        <v>4</v>
      </c>
      <c r="O39" s="444"/>
      <c r="P39" s="327">
        <f t="shared" si="3"/>
        <v>9</v>
      </c>
      <c r="Q39" s="308"/>
    </row>
    <row r="40" spans="1:26" ht="12.75" customHeight="1">
      <c r="A40" s="435">
        <f t="shared" si="5"/>
        <v>10</v>
      </c>
      <c r="B40" s="432">
        <v>22</v>
      </c>
      <c r="C40" s="711" t="s">
        <v>297</v>
      </c>
      <c r="D40" s="708"/>
      <c r="E40" s="443" t="s">
        <v>289</v>
      </c>
      <c r="F40" s="444"/>
      <c r="G40" s="444"/>
      <c r="H40" s="444">
        <v>1</v>
      </c>
      <c r="I40" s="444">
        <v>1</v>
      </c>
      <c r="J40" s="444"/>
      <c r="K40" s="444"/>
      <c r="L40" s="444"/>
      <c r="M40" s="444"/>
      <c r="N40" s="444"/>
      <c r="O40" s="444"/>
      <c r="P40" s="327">
        <f t="shared" si="3"/>
        <v>1</v>
      </c>
      <c r="Q40" s="308"/>
    </row>
    <row r="41" spans="1:26" ht="12.75" customHeight="1">
      <c r="B41" s="336" t="s">
        <v>91</v>
      </c>
      <c r="C41" s="337"/>
      <c r="D41" s="338"/>
      <c r="E41" s="338"/>
      <c r="F41" s="339">
        <f t="shared" ref="F41:O41" si="6">SUM(F33:F40)</f>
        <v>6</v>
      </c>
      <c r="G41" s="339">
        <f t="shared" si="6"/>
        <v>6</v>
      </c>
      <c r="H41" s="339">
        <f t="shared" si="6"/>
        <v>7</v>
      </c>
      <c r="I41" s="339">
        <f t="shared" si="6"/>
        <v>7</v>
      </c>
      <c r="J41" s="339">
        <f t="shared" si="6"/>
        <v>6</v>
      </c>
      <c r="K41" s="339">
        <f t="shared" si="6"/>
        <v>6</v>
      </c>
      <c r="L41" s="339">
        <f t="shared" si="6"/>
        <v>7</v>
      </c>
      <c r="M41" s="339">
        <f t="shared" si="6"/>
        <v>7</v>
      </c>
      <c r="N41" s="339">
        <f t="shared" si="6"/>
        <v>4</v>
      </c>
      <c r="O41" s="339">
        <f t="shared" si="6"/>
        <v>0</v>
      </c>
      <c r="P41" s="339">
        <f t="shared" si="3"/>
        <v>28</v>
      </c>
      <c r="Q41" s="308"/>
    </row>
    <row r="42" spans="1:26" ht="12.75" customHeight="1">
      <c r="A42" s="435">
        <f t="shared" si="5"/>
        <v>27</v>
      </c>
      <c r="B42" s="309">
        <v>23</v>
      </c>
      <c r="C42" s="712" t="s">
        <v>301</v>
      </c>
      <c r="D42" s="713"/>
      <c r="E42" s="443" t="s">
        <v>289</v>
      </c>
      <c r="F42" s="444">
        <v>5</v>
      </c>
      <c r="G42" s="444">
        <v>5</v>
      </c>
      <c r="H42" s="444">
        <v>6</v>
      </c>
      <c r="I42" s="444">
        <v>6</v>
      </c>
      <c r="J42" s="444">
        <v>6</v>
      </c>
      <c r="K42" s="444">
        <v>6</v>
      </c>
      <c r="L42" s="444"/>
      <c r="M42" s="444"/>
      <c r="N42" s="444"/>
      <c r="O42" s="444"/>
      <c r="P42" s="327">
        <f t="shared" si="3"/>
        <v>17</v>
      </c>
      <c r="Q42" s="308"/>
    </row>
    <row r="43" spans="1:26" ht="12.75" customHeight="1">
      <c r="A43" s="435">
        <f t="shared" si="5"/>
        <v>30</v>
      </c>
      <c r="B43" s="309">
        <v>24</v>
      </c>
      <c r="C43" s="714" t="s">
        <v>302</v>
      </c>
      <c r="D43" s="715"/>
      <c r="E43" s="443" t="s">
        <v>291</v>
      </c>
      <c r="F43" s="444"/>
      <c r="G43" s="444"/>
      <c r="H43" s="444"/>
      <c r="I43" s="444"/>
      <c r="J43" s="444"/>
      <c r="K43" s="444"/>
      <c r="L43" s="444">
        <v>6</v>
      </c>
      <c r="M43" s="444">
        <v>6</v>
      </c>
      <c r="N43" s="444">
        <v>3</v>
      </c>
      <c r="O43" s="444"/>
      <c r="P43" s="327">
        <f t="shared" si="3"/>
        <v>7.5</v>
      </c>
      <c r="Q43" s="308"/>
    </row>
    <row r="44" spans="1:26" s="600" customFormat="1" ht="12.75" customHeight="1">
      <c r="A44" s="601"/>
      <c r="B44" s="461">
        <v>25</v>
      </c>
      <c r="C44" s="744" t="s">
        <v>340</v>
      </c>
      <c r="D44" s="745"/>
      <c r="E44" s="605" t="s">
        <v>345</v>
      </c>
      <c r="F44" s="98"/>
      <c r="G44" s="98"/>
      <c r="H44" s="98"/>
      <c r="I44" s="98"/>
      <c r="J44" s="98"/>
      <c r="K44" s="98"/>
      <c r="L44" s="98"/>
      <c r="M44" s="98"/>
      <c r="N44" s="98"/>
      <c r="O44" s="608">
        <v>3</v>
      </c>
      <c r="P44" s="95">
        <f t="shared" si="3"/>
        <v>1.5</v>
      </c>
      <c r="Q44" s="308"/>
    </row>
    <row r="45" spans="1:26" ht="12.75" customHeight="1">
      <c r="A45" s="435">
        <f t="shared" si="5"/>
        <v>29</v>
      </c>
      <c r="B45" s="461">
        <v>26</v>
      </c>
      <c r="C45" s="716" t="s">
        <v>341</v>
      </c>
      <c r="D45" s="660"/>
      <c r="E45" s="605" t="s">
        <v>345</v>
      </c>
      <c r="F45" s="98"/>
      <c r="G45" s="98"/>
      <c r="H45" s="98"/>
      <c r="I45" s="98"/>
      <c r="J45" s="98"/>
      <c r="K45" s="98"/>
      <c r="L45" s="98"/>
      <c r="M45" s="98"/>
      <c r="N45" s="98"/>
      <c r="O45" s="89">
        <v>3</v>
      </c>
      <c r="P45" s="95">
        <f t="shared" si="3"/>
        <v>1.5</v>
      </c>
      <c r="Q45" s="308"/>
    </row>
    <row r="46" spans="1:26" s="617" customFormat="1" ht="12.75" customHeight="1">
      <c r="A46" s="618"/>
      <c r="B46" s="461">
        <v>27</v>
      </c>
      <c r="C46" s="659" t="s">
        <v>346</v>
      </c>
      <c r="D46" s="660"/>
      <c r="E46" s="77" t="s">
        <v>345</v>
      </c>
      <c r="F46" s="98"/>
      <c r="G46" s="98"/>
      <c r="H46" s="98"/>
      <c r="I46" s="98"/>
      <c r="J46" s="98"/>
      <c r="K46" s="98"/>
      <c r="L46" s="98"/>
      <c r="M46" s="98"/>
      <c r="N46" s="98"/>
      <c r="O46" s="89">
        <v>1</v>
      </c>
      <c r="P46" s="95">
        <f t="shared" si="3"/>
        <v>0.5</v>
      </c>
      <c r="Q46" s="308"/>
    </row>
    <row r="47" spans="1:26" ht="12.75" customHeight="1">
      <c r="A47" s="435">
        <f t="shared" si="5"/>
        <v>17</v>
      </c>
      <c r="B47" s="709">
        <v>28</v>
      </c>
      <c r="C47" s="718" t="s">
        <v>97</v>
      </c>
      <c r="D47" s="725"/>
      <c r="E47" s="448" t="s">
        <v>289</v>
      </c>
      <c r="F47" s="449"/>
      <c r="G47" s="449"/>
      <c r="H47" s="449"/>
      <c r="I47" s="449"/>
      <c r="J47" s="449"/>
      <c r="K47" s="449" t="s">
        <v>98</v>
      </c>
      <c r="L47" s="449"/>
      <c r="M47" s="449"/>
      <c r="N47" s="449"/>
      <c r="O47" s="449"/>
      <c r="P47" s="327">
        <f t="shared" si="3"/>
        <v>0</v>
      </c>
      <c r="Q47" s="308"/>
    </row>
    <row r="48" spans="1:26" ht="12.75" customHeight="1">
      <c r="A48" s="435">
        <f t="shared" si="5"/>
        <v>0</v>
      </c>
      <c r="B48" s="706"/>
      <c r="C48" s="726"/>
      <c r="D48" s="727"/>
      <c r="E48" s="448" t="s">
        <v>291</v>
      </c>
      <c r="F48" s="449"/>
      <c r="G48" s="449"/>
      <c r="H48" s="449"/>
      <c r="I48" s="449"/>
      <c r="J48" s="449"/>
      <c r="K48" s="449"/>
      <c r="L48" s="449"/>
      <c r="M48" s="449" t="s">
        <v>98</v>
      </c>
      <c r="N48" s="449"/>
      <c r="O48" s="449"/>
      <c r="P48" s="327">
        <f t="shared" si="3"/>
        <v>0</v>
      </c>
      <c r="Q48" s="308"/>
    </row>
    <row r="49" spans="1:25" ht="12.75" customHeight="1">
      <c r="A49" s="435"/>
      <c r="B49" s="342" t="s">
        <v>99</v>
      </c>
      <c r="C49" s="343"/>
      <c r="D49" s="344"/>
      <c r="E49" s="344"/>
      <c r="F49" s="345">
        <f t="shared" ref="F49:O49" si="7">SUM(F42:F48)</f>
        <v>5</v>
      </c>
      <c r="G49" s="345">
        <f t="shared" si="7"/>
        <v>5</v>
      </c>
      <c r="H49" s="345">
        <f t="shared" si="7"/>
        <v>6</v>
      </c>
      <c r="I49" s="345">
        <f t="shared" si="7"/>
        <v>6</v>
      </c>
      <c r="J49" s="345">
        <f t="shared" si="7"/>
        <v>6</v>
      </c>
      <c r="K49" s="345">
        <f t="shared" si="7"/>
        <v>6</v>
      </c>
      <c r="L49" s="345">
        <f t="shared" si="7"/>
        <v>6</v>
      </c>
      <c r="M49" s="345">
        <f t="shared" si="7"/>
        <v>6</v>
      </c>
      <c r="N49" s="345">
        <f t="shared" si="7"/>
        <v>3</v>
      </c>
      <c r="O49" s="345">
        <f t="shared" si="7"/>
        <v>7</v>
      </c>
      <c r="P49" s="339">
        <f t="shared" si="3"/>
        <v>28</v>
      </c>
      <c r="Q49" s="308"/>
    </row>
    <row r="50" spans="1:25" ht="12.75" customHeight="1">
      <c r="A50" s="435"/>
      <c r="B50" s="346" t="s">
        <v>106</v>
      </c>
      <c r="C50" s="347"/>
      <c r="D50" s="348"/>
      <c r="E50" s="349"/>
      <c r="F50" s="464">
        <f t="shared" ref="F50:O50" si="8">SUM(F49,F41)</f>
        <v>11</v>
      </c>
      <c r="G50" s="464">
        <f t="shared" si="8"/>
        <v>11</v>
      </c>
      <c r="H50" s="464">
        <f t="shared" si="8"/>
        <v>13</v>
      </c>
      <c r="I50" s="464">
        <f t="shared" si="8"/>
        <v>13</v>
      </c>
      <c r="J50" s="464">
        <f t="shared" si="8"/>
        <v>12</v>
      </c>
      <c r="K50" s="464">
        <f t="shared" si="8"/>
        <v>12</v>
      </c>
      <c r="L50" s="464">
        <f t="shared" si="8"/>
        <v>13</v>
      </c>
      <c r="M50" s="464">
        <f t="shared" si="8"/>
        <v>13</v>
      </c>
      <c r="N50" s="464">
        <f t="shared" si="8"/>
        <v>7</v>
      </c>
      <c r="O50" s="464">
        <f t="shared" si="8"/>
        <v>7</v>
      </c>
      <c r="P50" s="465">
        <f t="shared" si="3"/>
        <v>56</v>
      </c>
      <c r="Q50" s="308"/>
    </row>
    <row r="51" spans="1:25" ht="12.75" customHeight="1">
      <c r="B51" s="746" t="s">
        <v>112</v>
      </c>
      <c r="C51" s="723"/>
      <c r="D51" s="723"/>
      <c r="E51" s="708"/>
      <c r="F51" s="466">
        <v>11</v>
      </c>
      <c r="G51" s="466">
        <v>11</v>
      </c>
      <c r="H51" s="466">
        <v>13</v>
      </c>
      <c r="I51" s="466">
        <v>13</v>
      </c>
      <c r="J51" s="466">
        <v>12</v>
      </c>
      <c r="K51" s="466">
        <v>12</v>
      </c>
      <c r="L51" s="466">
        <v>13</v>
      </c>
      <c r="M51" s="466">
        <v>13</v>
      </c>
      <c r="N51" s="464">
        <v>7</v>
      </c>
      <c r="O51" s="464">
        <v>7</v>
      </c>
      <c r="P51" s="465">
        <f>SUM(F51:M51)/2+N51</f>
        <v>56</v>
      </c>
      <c r="Q51" s="308"/>
      <c r="R51" s="290" t="s">
        <v>110</v>
      </c>
    </row>
    <row r="52" spans="1:25" ht="12.75" customHeight="1">
      <c r="B52" s="722" t="s">
        <v>114</v>
      </c>
      <c r="C52" s="723"/>
      <c r="D52" s="723"/>
      <c r="E52" s="708"/>
      <c r="F52" s="353"/>
      <c r="G52" s="299"/>
      <c r="H52" s="299"/>
      <c r="I52" s="299"/>
      <c r="J52" s="299"/>
      <c r="K52" s="299" t="s">
        <v>289</v>
      </c>
      <c r="L52" s="299"/>
      <c r="M52" s="299"/>
      <c r="N52" s="299" t="s">
        <v>291</v>
      </c>
      <c r="O52" s="299"/>
      <c r="P52" s="312">
        <f>COUNTA(F52:O52)</f>
        <v>2</v>
      </c>
      <c r="Q52" s="308"/>
    </row>
    <row r="53" spans="1:25" ht="28.5" customHeight="1">
      <c r="A53" s="288"/>
      <c r="B53" s="724" t="s">
        <v>59</v>
      </c>
      <c r="C53" s="723"/>
      <c r="D53" s="723"/>
      <c r="E53" s="708"/>
      <c r="F53" s="354">
        <f>F28+F50+F32</f>
        <v>36</v>
      </c>
      <c r="G53" s="354">
        <f t="shared" ref="G53:O53" si="9">G28+G50+G32</f>
        <v>36</v>
      </c>
      <c r="H53" s="354">
        <f t="shared" si="9"/>
        <v>36</v>
      </c>
      <c r="I53" s="354">
        <f t="shared" si="9"/>
        <v>36</v>
      </c>
      <c r="J53" s="354">
        <f t="shared" si="9"/>
        <v>35</v>
      </c>
      <c r="K53" s="354">
        <f t="shared" si="9"/>
        <v>35</v>
      </c>
      <c r="L53" s="354">
        <f t="shared" si="9"/>
        <v>34</v>
      </c>
      <c r="M53" s="354">
        <f t="shared" si="9"/>
        <v>34</v>
      </c>
      <c r="N53" s="354">
        <f t="shared" si="9"/>
        <v>27</v>
      </c>
      <c r="O53" s="354">
        <f t="shared" si="9"/>
        <v>25</v>
      </c>
      <c r="P53" s="356">
        <f>SUM(F53:O53)/2</f>
        <v>167</v>
      </c>
      <c r="Q53" s="308"/>
      <c r="R53" s="288"/>
      <c r="S53" s="288"/>
      <c r="T53" s="288"/>
      <c r="U53" s="288"/>
      <c r="V53" s="288"/>
      <c r="W53" s="288"/>
      <c r="X53" s="288"/>
      <c r="Y53" s="288"/>
    </row>
    <row r="54" spans="1:25" ht="25.5" customHeight="1">
      <c r="B54" s="747"/>
      <c r="C54" s="748" t="s">
        <v>300</v>
      </c>
      <c r="D54" s="707" t="s">
        <v>116</v>
      </c>
      <c r="E54" s="708"/>
      <c r="F54" s="357">
        <v>1</v>
      </c>
      <c r="G54" s="357">
        <v>1</v>
      </c>
      <c r="H54" s="357">
        <v>1</v>
      </c>
      <c r="I54" s="357">
        <v>1</v>
      </c>
      <c r="J54" s="357"/>
      <c r="K54" s="357"/>
      <c r="L54" s="357"/>
      <c r="M54" s="357"/>
      <c r="N54" s="357">
        <v>2</v>
      </c>
      <c r="O54" s="357">
        <v>2</v>
      </c>
      <c r="P54" s="705">
        <f>SUM(F54:O55)/2</f>
        <v>4</v>
      </c>
      <c r="Q54" s="308"/>
    </row>
    <row r="55" spans="1:25" s="585" customFormat="1" ht="14.25" customHeight="1">
      <c r="B55" s="706"/>
      <c r="C55" s="749"/>
      <c r="D55" s="707" t="s">
        <v>39</v>
      </c>
      <c r="E55" s="708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706"/>
      <c r="Q55" s="308"/>
    </row>
    <row r="56" spans="1:25" ht="12.75" customHeight="1">
      <c r="B56" s="72">
        <v>1</v>
      </c>
      <c r="C56" s="646" t="s">
        <v>117</v>
      </c>
      <c r="D56" s="644"/>
      <c r="E56" s="645"/>
      <c r="F56" s="124">
        <v>2</v>
      </c>
      <c r="G56" s="124">
        <v>2</v>
      </c>
      <c r="H56" s="124">
        <v>2</v>
      </c>
      <c r="I56" s="124">
        <v>2</v>
      </c>
      <c r="J56" s="124">
        <v>1</v>
      </c>
      <c r="K56" s="124">
        <v>1</v>
      </c>
      <c r="L56" s="124">
        <v>1</v>
      </c>
      <c r="M56" s="124">
        <v>1</v>
      </c>
      <c r="N56" s="124">
        <v>1</v>
      </c>
      <c r="O56" s="124">
        <v>1</v>
      </c>
      <c r="P56" s="126" t="s">
        <v>118</v>
      </c>
      <c r="Q56" s="288"/>
    </row>
    <row r="57" spans="1:25" ht="12.75" customHeight="1">
      <c r="B57" s="72">
        <v>2</v>
      </c>
      <c r="C57" s="643" t="s">
        <v>119</v>
      </c>
      <c r="D57" s="644"/>
      <c r="E57" s="645"/>
      <c r="F57" s="124">
        <v>0.5</v>
      </c>
      <c r="G57" s="124"/>
      <c r="H57" s="124">
        <v>0.5</v>
      </c>
      <c r="I57" s="124"/>
      <c r="J57" s="124"/>
      <c r="K57" s="124"/>
      <c r="L57" s="124"/>
      <c r="M57" s="129"/>
      <c r="N57" s="130"/>
      <c r="O57" s="130"/>
      <c r="P57" s="126" t="s">
        <v>118</v>
      </c>
      <c r="Q57" s="288"/>
    </row>
    <row r="58" spans="1:25" s="627" customFormat="1" ht="12.75" customHeight="1">
      <c r="B58" s="72">
        <v>3</v>
      </c>
      <c r="C58" s="661" t="s">
        <v>349</v>
      </c>
      <c r="D58" s="662"/>
      <c r="E58" s="658"/>
      <c r="F58" s="124"/>
      <c r="G58" s="124"/>
      <c r="H58" s="124"/>
      <c r="I58" s="124"/>
      <c r="J58" s="124">
        <v>1</v>
      </c>
      <c r="K58" s="124">
        <v>1</v>
      </c>
      <c r="L58" s="124"/>
      <c r="M58" s="629"/>
      <c r="N58" s="630"/>
      <c r="O58" s="630"/>
      <c r="P58" s="126" t="s">
        <v>118</v>
      </c>
      <c r="Q58" s="288"/>
    </row>
    <row r="59" spans="1:25" ht="12.75" customHeight="1">
      <c r="B59" s="72">
        <v>4</v>
      </c>
      <c r="C59" s="643" t="s">
        <v>120</v>
      </c>
      <c r="D59" s="644"/>
      <c r="E59" s="645"/>
      <c r="F59" s="124"/>
      <c r="G59" s="124"/>
      <c r="H59" s="124"/>
      <c r="I59" s="124"/>
      <c r="J59" s="124"/>
      <c r="K59" s="124"/>
      <c r="L59" s="124"/>
      <c r="M59" s="129"/>
      <c r="N59" s="130"/>
      <c r="O59" s="130"/>
      <c r="P59" s="126" t="s">
        <v>118</v>
      </c>
      <c r="Q59" s="288"/>
    </row>
    <row r="60" spans="1:25" ht="12.75" customHeight="1">
      <c r="B60" s="72">
        <v>5</v>
      </c>
      <c r="C60" s="643" t="s">
        <v>266</v>
      </c>
      <c r="D60" s="644"/>
      <c r="E60" s="645"/>
      <c r="F60" s="124"/>
      <c r="G60" s="124"/>
      <c r="H60" s="124"/>
      <c r="I60" s="124"/>
      <c r="J60" s="124"/>
      <c r="K60" s="124"/>
      <c r="L60" s="124"/>
      <c r="M60" s="129"/>
      <c r="N60" s="130"/>
      <c r="O60" s="130"/>
      <c r="P60" s="126" t="s">
        <v>118</v>
      </c>
      <c r="Q60" s="288"/>
    </row>
    <row r="61" spans="1:25" ht="12.75" customHeight="1">
      <c r="B61" s="72">
        <v>6</v>
      </c>
      <c r="C61" s="643" t="s">
        <v>121</v>
      </c>
      <c r="D61" s="644"/>
      <c r="E61" s="645"/>
      <c r="F61" s="124"/>
      <c r="G61" s="124"/>
      <c r="H61" s="124"/>
      <c r="I61" s="124"/>
      <c r="J61" s="124"/>
      <c r="K61" s="124"/>
      <c r="L61" s="124"/>
      <c r="M61" s="129"/>
      <c r="N61" s="130"/>
      <c r="O61" s="130"/>
      <c r="P61" s="126" t="s">
        <v>118</v>
      </c>
      <c r="Q61" s="288"/>
    </row>
    <row r="62" spans="1:25" ht="12.75" customHeight="1">
      <c r="B62" s="72">
        <v>7</v>
      </c>
      <c r="C62" s="643" t="s">
        <v>122</v>
      </c>
      <c r="D62" s="644"/>
      <c r="E62" s="645"/>
      <c r="F62" s="124"/>
      <c r="G62" s="124"/>
      <c r="H62" s="124"/>
      <c r="I62" s="124"/>
      <c r="J62" s="124"/>
      <c r="K62" s="124"/>
      <c r="L62" s="124"/>
      <c r="M62" s="129"/>
      <c r="N62" s="130"/>
      <c r="O62" s="130"/>
      <c r="P62" s="126" t="s">
        <v>118</v>
      </c>
      <c r="Q62" s="288"/>
    </row>
    <row r="63" spans="1:25" ht="12.75" customHeight="1">
      <c r="B63" s="72">
        <v>8</v>
      </c>
      <c r="C63" s="643" t="s">
        <v>123</v>
      </c>
      <c r="D63" s="644"/>
      <c r="E63" s="645"/>
      <c r="F63" s="124"/>
      <c r="G63" s="124"/>
      <c r="H63" s="124"/>
      <c r="I63" s="124"/>
      <c r="J63" s="124"/>
      <c r="K63" s="124"/>
      <c r="L63" s="124"/>
      <c r="M63" s="129"/>
      <c r="N63" s="130"/>
      <c r="O63" s="130"/>
      <c r="P63" s="126" t="s">
        <v>118</v>
      </c>
      <c r="Q63" s="288"/>
    </row>
    <row r="64" spans="1:25" ht="12.75" customHeight="1">
      <c r="B64" s="72">
        <v>9</v>
      </c>
      <c r="C64" s="643" t="s">
        <v>124</v>
      </c>
      <c r="D64" s="644"/>
      <c r="E64" s="645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288"/>
    </row>
    <row r="65" spans="1:25" ht="12.75" customHeight="1">
      <c r="B65" s="72">
        <v>10</v>
      </c>
      <c r="C65" s="643" t="s">
        <v>125</v>
      </c>
      <c r="D65" s="644"/>
      <c r="E65" s="645"/>
      <c r="F65" s="124" t="s">
        <v>126</v>
      </c>
      <c r="G65" s="124"/>
      <c r="H65" s="124"/>
      <c r="I65" s="124"/>
      <c r="J65" s="124"/>
      <c r="K65" s="124"/>
      <c r="L65" s="124"/>
      <c r="M65" s="129"/>
      <c r="N65" s="130"/>
      <c r="O65" s="130" t="s">
        <v>126</v>
      </c>
      <c r="P65" s="126" t="s">
        <v>118</v>
      </c>
      <c r="Q65" s="288"/>
    </row>
    <row r="66" spans="1:25" ht="12.75" customHeight="1">
      <c r="B66" s="72">
        <v>11</v>
      </c>
      <c r="C66" s="643" t="s">
        <v>128</v>
      </c>
      <c r="D66" s="644"/>
      <c r="E66" s="645"/>
      <c r="F66" s="592"/>
      <c r="G66" s="592"/>
      <c r="H66" s="592"/>
      <c r="I66" s="592"/>
      <c r="J66" s="592"/>
      <c r="K66" s="592"/>
      <c r="L66" s="592"/>
      <c r="M66" s="593"/>
      <c r="N66" s="594"/>
      <c r="O66" s="594"/>
      <c r="P66" s="134" t="s">
        <v>118</v>
      </c>
      <c r="Q66" s="288"/>
    </row>
    <row r="67" spans="1:25" ht="12.75" customHeight="1">
      <c r="A67" s="358"/>
      <c r="B67" s="753" t="s">
        <v>129</v>
      </c>
      <c r="C67" s="723"/>
      <c r="D67" s="723"/>
      <c r="E67" s="708"/>
      <c r="F67" s="354">
        <f t="shared" ref="F67:O67" si="10">SUM(F54:F66)</f>
        <v>3.5</v>
      </c>
      <c r="G67" s="354">
        <f t="shared" si="10"/>
        <v>3</v>
      </c>
      <c r="H67" s="354">
        <f t="shared" si="10"/>
        <v>3.5</v>
      </c>
      <c r="I67" s="354">
        <f t="shared" si="10"/>
        <v>3</v>
      </c>
      <c r="J67" s="354">
        <f t="shared" si="10"/>
        <v>2</v>
      </c>
      <c r="K67" s="354">
        <f t="shared" si="10"/>
        <v>2</v>
      </c>
      <c r="L67" s="354">
        <f t="shared" si="10"/>
        <v>1</v>
      </c>
      <c r="M67" s="354">
        <f t="shared" si="10"/>
        <v>1</v>
      </c>
      <c r="N67" s="354">
        <f t="shared" si="10"/>
        <v>3</v>
      </c>
      <c r="O67" s="354">
        <f t="shared" si="10"/>
        <v>3</v>
      </c>
      <c r="P67" s="355">
        <f>SUM(F67:O67)</f>
        <v>25</v>
      </c>
      <c r="Q67" s="358"/>
      <c r="R67" s="358"/>
      <c r="S67" s="358"/>
      <c r="T67" s="358"/>
      <c r="U67" s="358"/>
      <c r="V67" s="358"/>
      <c r="W67" s="358"/>
      <c r="X67" s="358"/>
      <c r="Y67" s="358"/>
    </row>
    <row r="68" spans="1:25" ht="12.75" customHeight="1">
      <c r="A68" s="358"/>
      <c r="B68" s="450"/>
      <c r="C68" s="751" t="s">
        <v>226</v>
      </c>
      <c r="D68" s="752"/>
      <c r="E68" s="451"/>
      <c r="F68" s="452"/>
      <c r="G68" s="452"/>
      <c r="H68" s="452"/>
      <c r="I68" s="452"/>
      <c r="J68" s="452"/>
      <c r="K68" s="452"/>
      <c r="L68" s="452"/>
      <c r="M68" s="452"/>
      <c r="N68" s="452"/>
      <c r="O68" s="452"/>
      <c r="P68" s="452"/>
      <c r="Q68" s="358"/>
      <c r="R68" s="358"/>
      <c r="S68" s="358"/>
      <c r="T68" s="358"/>
      <c r="U68" s="358"/>
      <c r="V68" s="358"/>
      <c r="W68" s="358"/>
      <c r="X68" s="358"/>
      <c r="Y68" s="358"/>
    </row>
    <row r="69" spans="1:25" ht="12.75" customHeight="1">
      <c r="A69" s="358"/>
      <c r="B69" s="450"/>
      <c r="C69" s="358" t="s">
        <v>77</v>
      </c>
      <c r="D69" s="358"/>
      <c r="E69" s="358"/>
      <c r="F69" s="358"/>
      <c r="G69" s="358"/>
      <c r="H69" s="358"/>
      <c r="I69" s="358"/>
      <c r="J69" s="358"/>
      <c r="K69" s="358"/>
      <c r="L69" s="358"/>
      <c r="M69" s="358"/>
      <c r="N69" s="358"/>
      <c r="O69" s="358"/>
      <c r="P69" s="358"/>
      <c r="Q69" s="358"/>
      <c r="R69" s="358"/>
      <c r="S69" s="358"/>
      <c r="T69" s="358"/>
      <c r="U69" s="358"/>
      <c r="V69" s="358"/>
      <c r="W69" s="358"/>
      <c r="X69" s="358"/>
      <c r="Y69" s="358"/>
    </row>
    <row r="70" spans="1:25" ht="12.75" customHeight="1">
      <c r="C70" s="290" t="s">
        <v>134</v>
      </c>
      <c r="Q70" s="288"/>
    </row>
    <row r="71" spans="1:25" ht="12.75" customHeight="1">
      <c r="F71" s="729" t="s">
        <v>78</v>
      </c>
      <c r="G71" s="723"/>
      <c r="H71" s="723"/>
      <c r="I71" s="723"/>
      <c r="J71" s="723"/>
      <c r="K71" s="723"/>
      <c r="L71" s="723"/>
      <c r="M71" s="723"/>
      <c r="N71" s="723"/>
      <c r="O71" s="708"/>
      <c r="Q71" s="288"/>
    </row>
    <row r="72" spans="1:25" ht="12.75" customHeight="1">
      <c r="E72" s="288"/>
      <c r="F72" s="750">
        <v>36</v>
      </c>
      <c r="G72" s="708"/>
      <c r="H72" s="750">
        <v>36</v>
      </c>
      <c r="I72" s="708"/>
      <c r="J72" s="750">
        <v>35</v>
      </c>
      <c r="K72" s="708"/>
      <c r="L72" s="750">
        <v>34</v>
      </c>
      <c r="M72" s="708"/>
      <c r="N72" s="750">
        <v>26</v>
      </c>
      <c r="O72" s="708"/>
      <c r="Q72" s="288"/>
    </row>
    <row r="73" spans="1:25" ht="12.75" customHeight="1">
      <c r="E73" s="288"/>
      <c r="F73" s="308"/>
      <c r="G73" s="308"/>
      <c r="H73" s="308"/>
      <c r="I73" s="308"/>
      <c r="J73" s="308"/>
      <c r="K73" s="308"/>
      <c r="L73" s="308"/>
      <c r="M73" s="308"/>
      <c r="N73" s="308"/>
      <c r="O73" s="308"/>
      <c r="Q73" s="288"/>
    </row>
    <row r="74" spans="1:25" ht="12.75" customHeight="1">
      <c r="C74" s="291"/>
      <c r="D74" s="291"/>
      <c r="E74" s="288"/>
      <c r="Q74" s="288"/>
    </row>
    <row r="75" spans="1:25" ht="12.75" customHeight="1">
      <c r="C75" s="288"/>
      <c r="D75" s="288"/>
      <c r="E75" s="288"/>
      <c r="Q75" s="288"/>
    </row>
    <row r="76" spans="1:25" ht="12.75" customHeight="1">
      <c r="C76" s="288"/>
      <c r="D76" s="288"/>
      <c r="E76" s="288"/>
      <c r="Q76" s="288"/>
    </row>
    <row r="77" spans="1:25" ht="12.75" customHeight="1">
      <c r="C77" s="288"/>
      <c r="D77" s="288"/>
      <c r="E77" s="288"/>
      <c r="Q77" s="288"/>
    </row>
    <row r="78" spans="1:25" ht="12.75" customHeight="1">
      <c r="C78" s="288"/>
      <c r="D78" s="288"/>
      <c r="Q78" s="288"/>
    </row>
    <row r="79" spans="1:25" ht="12.75" customHeight="1">
      <c r="C79" s="288"/>
      <c r="D79" s="288"/>
      <c r="Q79" s="288"/>
    </row>
    <row r="80" spans="1:25" ht="12.75" customHeight="1">
      <c r="C80" s="288"/>
      <c r="D80" s="288"/>
      <c r="Q80" s="288"/>
    </row>
    <row r="81" spans="3:17" ht="12.75" customHeight="1">
      <c r="C81" s="288"/>
      <c r="D81" s="288"/>
      <c r="Q81" s="288"/>
    </row>
    <row r="82" spans="3:17" ht="12.75" customHeight="1">
      <c r="C82" s="288"/>
      <c r="D82" s="288"/>
      <c r="Q82" s="288"/>
    </row>
    <row r="83" spans="3:17" ht="12.75" customHeight="1">
      <c r="C83" s="288"/>
      <c r="D83" s="288"/>
      <c r="Q83" s="288"/>
    </row>
    <row r="84" spans="3:17" ht="12.75" customHeight="1">
      <c r="C84" s="288"/>
      <c r="D84" s="288"/>
      <c r="Q84" s="288"/>
    </row>
    <row r="85" spans="3:17" ht="12.75" customHeight="1">
      <c r="Q85" s="288"/>
    </row>
    <row r="86" spans="3:17" ht="12.75" customHeight="1">
      <c r="Q86" s="288"/>
    </row>
    <row r="87" spans="3:17" ht="12.75" customHeight="1">
      <c r="Q87" s="288"/>
    </row>
    <row r="88" spans="3:17" ht="12.75" customHeight="1">
      <c r="Q88" s="288"/>
    </row>
    <row r="89" spans="3:17" ht="12.75" customHeight="1">
      <c r="Q89" s="288"/>
    </row>
    <row r="90" spans="3:17" ht="12.75" customHeight="1">
      <c r="Q90" s="288"/>
    </row>
    <row r="91" spans="3:17" ht="12.75" customHeight="1">
      <c r="Q91" s="288"/>
    </row>
    <row r="92" spans="3:17" ht="12.75" customHeight="1">
      <c r="Q92" s="288"/>
    </row>
    <row r="93" spans="3:17" ht="12.75" customHeight="1">
      <c r="Q93" s="288"/>
    </row>
    <row r="94" spans="3:17" ht="12.75" customHeight="1">
      <c r="Q94" s="288"/>
    </row>
    <row r="95" spans="3:17" ht="12.75" customHeight="1">
      <c r="Q95" s="288"/>
    </row>
    <row r="96" spans="3:17" ht="12.75" customHeight="1">
      <c r="Q96" s="288"/>
    </row>
    <row r="97" spans="17:17" ht="12.75" customHeight="1">
      <c r="Q97" s="288"/>
    </row>
    <row r="98" spans="17:17" ht="12.75" customHeight="1">
      <c r="Q98" s="288"/>
    </row>
    <row r="99" spans="17:17" ht="12.75" customHeight="1">
      <c r="Q99" s="288"/>
    </row>
    <row r="100" spans="17:17" ht="12.75" customHeight="1">
      <c r="Q100" s="288"/>
    </row>
    <row r="101" spans="17:17" ht="12.75" customHeight="1">
      <c r="Q101" s="288"/>
    </row>
    <row r="102" spans="17:17" ht="12.75" customHeight="1">
      <c r="Q102" s="288"/>
    </row>
    <row r="103" spans="17:17" ht="12.75" customHeight="1">
      <c r="Q103" s="288"/>
    </row>
    <row r="104" spans="17:17" ht="12.75" customHeight="1">
      <c r="Q104" s="288"/>
    </row>
    <row r="105" spans="17:17" ht="12.75" customHeight="1">
      <c r="Q105" s="288"/>
    </row>
    <row r="106" spans="17:17" ht="12.75" customHeight="1">
      <c r="Q106" s="288"/>
    </row>
    <row r="107" spans="17:17" ht="12.75" customHeight="1">
      <c r="Q107" s="288"/>
    </row>
    <row r="108" spans="17:17" ht="12.75" customHeight="1">
      <c r="Q108" s="288"/>
    </row>
    <row r="109" spans="17:17" ht="12.75" customHeight="1">
      <c r="Q109" s="288"/>
    </row>
    <row r="110" spans="17:17" ht="12.75" customHeight="1">
      <c r="Q110" s="288"/>
    </row>
    <row r="111" spans="17:17" ht="12.75" customHeight="1">
      <c r="Q111" s="288"/>
    </row>
    <row r="112" spans="17:17" ht="12.75" customHeight="1">
      <c r="Q112" s="288"/>
    </row>
    <row r="113" spans="17:17" ht="12.75" customHeight="1">
      <c r="Q113" s="288"/>
    </row>
    <row r="114" spans="17:17" ht="12.75" customHeight="1">
      <c r="Q114" s="288"/>
    </row>
    <row r="115" spans="17:17" ht="12.75" customHeight="1">
      <c r="Q115" s="288"/>
    </row>
    <row r="116" spans="17:17" ht="12.75" customHeight="1">
      <c r="Q116" s="288"/>
    </row>
    <row r="117" spans="17:17" ht="12.75" customHeight="1">
      <c r="Q117" s="288"/>
    </row>
    <row r="118" spans="17:17" ht="12.75" customHeight="1">
      <c r="Q118" s="288"/>
    </row>
    <row r="119" spans="17:17" ht="12.75" customHeight="1">
      <c r="Q119" s="288"/>
    </row>
    <row r="120" spans="17:17" ht="12.75" customHeight="1">
      <c r="Q120" s="288"/>
    </row>
    <row r="121" spans="17:17" ht="12.75" customHeight="1">
      <c r="Q121" s="288"/>
    </row>
    <row r="122" spans="17:17" ht="12.75" customHeight="1">
      <c r="Q122" s="288"/>
    </row>
    <row r="123" spans="17:17" ht="12.75" customHeight="1">
      <c r="Q123" s="288"/>
    </row>
    <row r="124" spans="17:17" ht="12.75" customHeight="1">
      <c r="Q124" s="288"/>
    </row>
    <row r="125" spans="17:17" ht="12.75" customHeight="1">
      <c r="Q125" s="288"/>
    </row>
    <row r="126" spans="17:17" ht="12.75" customHeight="1">
      <c r="Q126" s="288"/>
    </row>
    <row r="127" spans="17:17" ht="12.75" customHeight="1">
      <c r="Q127" s="288"/>
    </row>
    <row r="128" spans="17:17" ht="12.75" customHeight="1">
      <c r="Q128" s="288"/>
    </row>
    <row r="129" spans="17:17" ht="12.75" customHeight="1">
      <c r="Q129" s="288"/>
    </row>
    <row r="130" spans="17:17" ht="12.75" customHeight="1">
      <c r="Q130" s="288"/>
    </row>
    <row r="131" spans="17:17" ht="12.75" customHeight="1">
      <c r="Q131" s="288"/>
    </row>
    <row r="132" spans="17:17" ht="12.75" customHeight="1">
      <c r="Q132" s="288"/>
    </row>
    <row r="133" spans="17:17" ht="12.75" customHeight="1">
      <c r="Q133" s="288"/>
    </row>
    <row r="134" spans="17:17" ht="12.75" customHeight="1">
      <c r="Q134" s="288"/>
    </row>
    <row r="135" spans="17:17" ht="12.75" customHeight="1">
      <c r="Q135" s="288"/>
    </row>
    <row r="136" spans="17:17" ht="12.75" customHeight="1">
      <c r="Q136" s="288"/>
    </row>
    <row r="137" spans="17:17" ht="12.75" customHeight="1">
      <c r="Q137" s="288"/>
    </row>
    <row r="138" spans="17:17" ht="12.75" customHeight="1">
      <c r="Q138" s="288"/>
    </row>
    <row r="139" spans="17:17" ht="12.75" customHeight="1">
      <c r="Q139" s="288"/>
    </row>
    <row r="140" spans="17:17" ht="12.75" customHeight="1">
      <c r="Q140" s="288"/>
    </row>
    <row r="141" spans="17:17" ht="12.75" customHeight="1">
      <c r="Q141" s="288"/>
    </row>
    <row r="142" spans="17:17" ht="12.75" customHeight="1">
      <c r="Q142" s="288"/>
    </row>
    <row r="143" spans="17:17" ht="12.75" customHeight="1">
      <c r="Q143" s="288"/>
    </row>
    <row r="144" spans="17:17" ht="12.75" customHeight="1">
      <c r="Q144" s="288"/>
    </row>
    <row r="145" spans="17:17" ht="12.75" customHeight="1">
      <c r="Q145" s="288"/>
    </row>
    <row r="146" spans="17:17" ht="12.75" customHeight="1">
      <c r="Q146" s="288"/>
    </row>
    <row r="147" spans="17:17" ht="12.75" customHeight="1">
      <c r="Q147" s="288"/>
    </row>
    <row r="148" spans="17:17" ht="12.75" customHeight="1">
      <c r="Q148" s="288"/>
    </row>
    <row r="149" spans="17:17" ht="12.75" customHeight="1">
      <c r="Q149" s="288"/>
    </row>
    <row r="150" spans="17:17" ht="12.75" customHeight="1">
      <c r="Q150" s="288"/>
    </row>
    <row r="151" spans="17:17" ht="12.75" customHeight="1">
      <c r="Q151" s="288"/>
    </row>
    <row r="152" spans="17:17" ht="12.75" customHeight="1">
      <c r="Q152" s="288"/>
    </row>
    <row r="153" spans="17:17" ht="12.75" customHeight="1">
      <c r="Q153" s="288"/>
    </row>
    <row r="154" spans="17:17" ht="12.75" customHeight="1">
      <c r="Q154" s="288"/>
    </row>
    <row r="155" spans="17:17" ht="12.75" customHeight="1">
      <c r="Q155" s="288"/>
    </row>
    <row r="156" spans="17:17" ht="12.75" customHeight="1">
      <c r="Q156" s="288"/>
    </row>
    <row r="157" spans="17:17" ht="12.75" customHeight="1">
      <c r="Q157" s="288"/>
    </row>
    <row r="158" spans="17:17" ht="12.75" customHeight="1">
      <c r="Q158" s="288"/>
    </row>
    <row r="159" spans="17:17" ht="12.75" customHeight="1">
      <c r="Q159" s="288"/>
    </row>
    <row r="160" spans="17:17" ht="12.75" customHeight="1">
      <c r="Q160" s="288"/>
    </row>
    <row r="161" spans="17:17" ht="12.75" customHeight="1">
      <c r="Q161" s="288"/>
    </row>
    <row r="162" spans="17:17" ht="12.75" customHeight="1">
      <c r="Q162" s="288"/>
    </row>
    <row r="163" spans="17:17" ht="12.75" customHeight="1">
      <c r="Q163" s="288"/>
    </row>
    <row r="164" spans="17:17" ht="12.75" customHeight="1">
      <c r="Q164" s="288"/>
    </row>
    <row r="165" spans="17:17" ht="12.75" customHeight="1">
      <c r="Q165" s="288"/>
    </row>
    <row r="166" spans="17:17" ht="12.75" customHeight="1">
      <c r="Q166" s="288"/>
    </row>
    <row r="167" spans="17:17" ht="12.75" customHeight="1">
      <c r="Q167" s="288"/>
    </row>
    <row r="168" spans="17:17" ht="12.75" customHeight="1">
      <c r="Q168" s="288"/>
    </row>
    <row r="169" spans="17:17" ht="12.75" customHeight="1">
      <c r="Q169" s="288"/>
    </row>
    <row r="170" spans="17:17" ht="12.75" customHeight="1">
      <c r="Q170" s="288"/>
    </row>
    <row r="171" spans="17:17" ht="12.75" customHeight="1">
      <c r="Q171" s="288"/>
    </row>
    <row r="172" spans="17:17" ht="12.75" customHeight="1">
      <c r="Q172" s="288"/>
    </row>
    <row r="173" spans="17:17" ht="12.75" customHeight="1">
      <c r="Q173" s="288"/>
    </row>
    <row r="174" spans="17:17" ht="12.75" customHeight="1">
      <c r="Q174" s="288"/>
    </row>
    <row r="175" spans="17:17" ht="12.75" customHeight="1">
      <c r="Q175" s="288"/>
    </row>
    <row r="176" spans="17:17" ht="12.75" customHeight="1">
      <c r="Q176" s="288"/>
    </row>
    <row r="177" spans="17:17" ht="12.75" customHeight="1">
      <c r="Q177" s="288"/>
    </row>
    <row r="178" spans="17:17" ht="12.75" customHeight="1">
      <c r="Q178" s="288"/>
    </row>
    <row r="179" spans="17:17" ht="12.75" customHeight="1">
      <c r="Q179" s="288"/>
    </row>
    <row r="180" spans="17:17" ht="12.75" customHeight="1">
      <c r="Q180" s="288"/>
    </row>
    <row r="181" spans="17:17" ht="12.75" customHeight="1">
      <c r="Q181" s="288"/>
    </row>
    <row r="182" spans="17:17" ht="12.75" customHeight="1">
      <c r="Q182" s="288"/>
    </row>
    <row r="183" spans="17:17" ht="12.75" customHeight="1">
      <c r="Q183" s="288"/>
    </row>
    <row r="184" spans="17:17" ht="12.75" customHeight="1">
      <c r="Q184" s="288"/>
    </row>
    <row r="185" spans="17:17" ht="12.75" customHeight="1">
      <c r="Q185" s="288"/>
    </row>
    <row r="186" spans="17:17" ht="12.75" customHeight="1">
      <c r="Q186" s="288"/>
    </row>
    <row r="187" spans="17:17" ht="12.75" customHeight="1">
      <c r="Q187" s="288"/>
    </row>
    <row r="188" spans="17:17" ht="12.75" customHeight="1">
      <c r="Q188" s="288"/>
    </row>
    <row r="189" spans="17:17" ht="12.75" customHeight="1">
      <c r="Q189" s="288"/>
    </row>
    <row r="190" spans="17:17" ht="12.75" customHeight="1">
      <c r="Q190" s="288"/>
    </row>
    <row r="191" spans="17:17" ht="12.75" customHeight="1">
      <c r="Q191" s="288"/>
    </row>
    <row r="192" spans="17:17" ht="12.75" customHeight="1">
      <c r="Q192" s="288"/>
    </row>
    <row r="193" spans="17:17" ht="12.75" customHeight="1">
      <c r="Q193" s="288"/>
    </row>
    <row r="194" spans="17:17" ht="12.75" customHeight="1">
      <c r="Q194" s="288"/>
    </row>
    <row r="195" spans="17:17" ht="12.75" customHeight="1">
      <c r="Q195" s="288"/>
    </row>
    <row r="196" spans="17:17" ht="12.75" customHeight="1">
      <c r="Q196" s="288"/>
    </row>
    <row r="197" spans="17:17" ht="12.75" customHeight="1">
      <c r="Q197" s="288"/>
    </row>
    <row r="198" spans="17:17" ht="12.75" customHeight="1">
      <c r="Q198" s="288"/>
    </row>
    <row r="199" spans="17:17" ht="12.75" customHeight="1">
      <c r="Q199" s="288"/>
    </row>
    <row r="200" spans="17:17" ht="12.75" customHeight="1">
      <c r="Q200" s="288"/>
    </row>
    <row r="201" spans="17:17" ht="12.75" customHeight="1">
      <c r="Q201" s="288"/>
    </row>
    <row r="202" spans="17:17" ht="12.75" customHeight="1">
      <c r="Q202" s="288"/>
    </row>
    <row r="203" spans="17:17" ht="12.75" customHeight="1">
      <c r="Q203" s="288"/>
    </row>
    <row r="204" spans="17:17" ht="12.75" customHeight="1">
      <c r="Q204" s="288"/>
    </row>
    <row r="205" spans="17:17" ht="12.75" customHeight="1">
      <c r="Q205" s="288"/>
    </row>
    <row r="206" spans="17:17" ht="12.75" customHeight="1">
      <c r="Q206" s="288"/>
    </row>
    <row r="207" spans="17:17" ht="12.75" customHeight="1">
      <c r="Q207" s="288"/>
    </row>
    <row r="208" spans="17:17" ht="12.75" customHeight="1">
      <c r="Q208" s="288"/>
    </row>
    <row r="209" spans="17:17" ht="12.75" customHeight="1">
      <c r="Q209" s="288"/>
    </row>
    <row r="210" spans="17:17" ht="12.75" customHeight="1">
      <c r="Q210" s="288"/>
    </row>
    <row r="211" spans="17:17" ht="12.75" customHeight="1">
      <c r="Q211" s="288"/>
    </row>
    <row r="212" spans="17:17" ht="12.75" customHeight="1">
      <c r="Q212" s="288"/>
    </row>
    <row r="213" spans="17:17" ht="12.75" customHeight="1">
      <c r="Q213" s="288"/>
    </row>
    <row r="214" spans="17:17" ht="12.75" customHeight="1">
      <c r="Q214" s="288"/>
    </row>
    <row r="215" spans="17:17" ht="12.75" customHeight="1">
      <c r="Q215" s="288"/>
    </row>
    <row r="216" spans="17:17" ht="12.75" customHeight="1">
      <c r="Q216" s="288"/>
    </row>
    <row r="217" spans="17:17" ht="12.75" customHeight="1">
      <c r="Q217" s="288"/>
    </row>
    <row r="218" spans="17:17" ht="12.75" customHeight="1">
      <c r="Q218" s="288"/>
    </row>
    <row r="219" spans="17:17" ht="12.75" customHeight="1">
      <c r="Q219" s="288"/>
    </row>
    <row r="220" spans="17:17" ht="12.75" customHeight="1">
      <c r="Q220" s="288"/>
    </row>
    <row r="221" spans="17:17" ht="12.75" customHeight="1">
      <c r="Q221" s="288"/>
    </row>
    <row r="222" spans="17:17" ht="12.75" customHeight="1">
      <c r="Q222" s="288"/>
    </row>
    <row r="223" spans="17:17" ht="12.75" customHeight="1">
      <c r="Q223" s="288"/>
    </row>
    <row r="224" spans="17:17" ht="12.75" customHeight="1">
      <c r="Q224" s="288"/>
    </row>
    <row r="225" spans="17:17" ht="12.75" customHeight="1">
      <c r="Q225" s="288"/>
    </row>
    <row r="226" spans="17:17" ht="12.75" customHeight="1">
      <c r="Q226" s="288"/>
    </row>
    <row r="227" spans="17:17" ht="12.75" customHeight="1">
      <c r="Q227" s="288"/>
    </row>
    <row r="228" spans="17:17" ht="12.75" customHeight="1">
      <c r="Q228" s="288"/>
    </row>
    <row r="229" spans="17:17" ht="12.75" customHeight="1">
      <c r="Q229" s="288"/>
    </row>
    <row r="230" spans="17:17" ht="12.75" customHeight="1">
      <c r="Q230" s="288"/>
    </row>
    <row r="231" spans="17:17" ht="12.75" customHeight="1">
      <c r="Q231" s="288"/>
    </row>
    <row r="232" spans="17:17" ht="12.75" customHeight="1">
      <c r="Q232" s="288"/>
    </row>
    <row r="233" spans="17:17" ht="12.75" customHeight="1">
      <c r="Q233" s="288"/>
    </row>
    <row r="234" spans="17:17" ht="12.75" customHeight="1">
      <c r="Q234" s="288"/>
    </row>
    <row r="235" spans="17:17" ht="12.75" customHeight="1">
      <c r="Q235" s="288"/>
    </row>
    <row r="236" spans="17:17" ht="12.75" customHeight="1">
      <c r="Q236" s="288"/>
    </row>
    <row r="237" spans="17:17" ht="12.75" customHeight="1">
      <c r="Q237" s="288"/>
    </row>
    <row r="238" spans="17:17" ht="12.75" customHeight="1">
      <c r="Q238" s="288"/>
    </row>
    <row r="239" spans="17:17" ht="12.75" customHeight="1">
      <c r="Q239" s="288"/>
    </row>
    <row r="240" spans="17:17" ht="12.75" customHeight="1">
      <c r="Q240" s="288"/>
    </row>
    <row r="241" spans="17:17" ht="12.75" customHeight="1">
      <c r="Q241" s="288"/>
    </row>
    <row r="242" spans="17:17" ht="12.75" customHeight="1">
      <c r="Q242" s="288"/>
    </row>
    <row r="243" spans="17:17" ht="12.75" customHeight="1">
      <c r="Q243" s="288"/>
    </row>
    <row r="244" spans="17:17" ht="12.75" customHeight="1">
      <c r="Q244" s="288"/>
    </row>
    <row r="245" spans="17:17" ht="12.75" customHeight="1">
      <c r="Q245" s="288"/>
    </row>
    <row r="246" spans="17:17" ht="12.75" customHeight="1">
      <c r="Q246" s="288"/>
    </row>
    <row r="247" spans="17:17" ht="12.75" customHeight="1">
      <c r="Q247" s="288"/>
    </row>
    <row r="248" spans="17:17" ht="12.75" customHeight="1">
      <c r="Q248" s="288"/>
    </row>
    <row r="249" spans="17:17" ht="12.75" customHeight="1">
      <c r="Q249" s="288"/>
    </row>
    <row r="250" spans="17:17" ht="12.75" customHeight="1">
      <c r="Q250" s="288"/>
    </row>
    <row r="251" spans="17:17" ht="12.75" customHeight="1">
      <c r="Q251" s="288"/>
    </row>
    <row r="252" spans="17:17" ht="12.75" customHeight="1">
      <c r="Q252" s="288"/>
    </row>
    <row r="253" spans="17:17" ht="12.75" customHeight="1">
      <c r="Q253" s="288"/>
    </row>
    <row r="254" spans="17:17" ht="12.75" customHeight="1">
      <c r="Q254" s="288"/>
    </row>
    <row r="255" spans="17:17" ht="12.75" customHeight="1">
      <c r="Q255" s="288"/>
    </row>
    <row r="256" spans="17:17" ht="12.75" customHeight="1">
      <c r="Q256" s="288"/>
    </row>
    <row r="257" spans="17:17" ht="12.75" customHeight="1">
      <c r="Q257" s="288"/>
    </row>
    <row r="258" spans="17:17" ht="12.75" customHeight="1">
      <c r="Q258" s="288"/>
    </row>
    <row r="259" spans="17:17" ht="12.75" customHeight="1">
      <c r="Q259" s="288"/>
    </row>
    <row r="260" spans="17:17" ht="12.75" customHeight="1">
      <c r="Q260" s="288"/>
    </row>
    <row r="261" spans="17:17" ht="12.75" customHeight="1">
      <c r="Q261" s="288"/>
    </row>
    <row r="262" spans="17:17" ht="12.75" customHeight="1">
      <c r="Q262" s="288"/>
    </row>
    <row r="263" spans="17:17" ht="12.75" customHeight="1">
      <c r="Q263" s="288"/>
    </row>
    <row r="264" spans="17:17" ht="12.75" customHeight="1">
      <c r="Q264" s="288"/>
    </row>
    <row r="265" spans="17:17" ht="12.75" customHeight="1">
      <c r="Q265" s="288"/>
    </row>
    <row r="266" spans="17:17" ht="12.75" customHeight="1">
      <c r="Q266" s="288"/>
    </row>
    <row r="267" spans="17:17" ht="12.75" customHeight="1">
      <c r="Q267" s="288"/>
    </row>
    <row r="268" spans="17:17" ht="12.75" customHeight="1">
      <c r="Q268" s="288"/>
    </row>
    <row r="269" spans="17:17" ht="12.75" customHeight="1">
      <c r="Q269" s="288"/>
    </row>
    <row r="270" spans="17:17" ht="12.75" customHeight="1">
      <c r="Q270" s="288"/>
    </row>
    <row r="271" spans="17:17" ht="12.75" customHeight="1">
      <c r="Q271" s="288"/>
    </row>
    <row r="272" spans="17:17" ht="12.75" customHeight="1">
      <c r="Q272" s="288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1">
    <mergeCell ref="C68:D68"/>
    <mergeCell ref="C56:E56"/>
    <mergeCell ref="C57:E57"/>
    <mergeCell ref="C59:E59"/>
    <mergeCell ref="C60:E60"/>
    <mergeCell ref="C61:E61"/>
    <mergeCell ref="B67:E67"/>
    <mergeCell ref="C63:E63"/>
    <mergeCell ref="C64:E64"/>
    <mergeCell ref="C65:E65"/>
    <mergeCell ref="C66:E66"/>
    <mergeCell ref="C58:E58"/>
    <mergeCell ref="F71:O71"/>
    <mergeCell ref="F72:G72"/>
    <mergeCell ref="H72:I72"/>
    <mergeCell ref="J72:K72"/>
    <mergeCell ref="L72:M72"/>
    <mergeCell ref="N72:O72"/>
    <mergeCell ref="B35:B36"/>
    <mergeCell ref="C37:D37"/>
    <mergeCell ref="C38:D38"/>
    <mergeCell ref="C39:D39"/>
    <mergeCell ref="C62:E62"/>
    <mergeCell ref="C44:D44"/>
    <mergeCell ref="B51:E51"/>
    <mergeCell ref="B54:B55"/>
    <mergeCell ref="C54:C55"/>
    <mergeCell ref="C46:D46"/>
    <mergeCell ref="B28:E28"/>
    <mergeCell ref="B29:P29"/>
    <mergeCell ref="B32:E32"/>
    <mergeCell ref="B33:B34"/>
    <mergeCell ref="C33:D34"/>
    <mergeCell ref="B10:B11"/>
    <mergeCell ref="C10:C11"/>
    <mergeCell ref="E10:E11"/>
    <mergeCell ref="F10:O10"/>
    <mergeCell ref="P10:P11"/>
    <mergeCell ref="N11:O11"/>
    <mergeCell ref="X10:Y10"/>
    <mergeCell ref="F11:G11"/>
    <mergeCell ref="H11:I11"/>
    <mergeCell ref="J11:K11"/>
    <mergeCell ref="L11:M11"/>
    <mergeCell ref="S11:V11"/>
    <mergeCell ref="P54:P55"/>
    <mergeCell ref="D55:E55"/>
    <mergeCell ref="Q13:Q14"/>
    <mergeCell ref="C15:E15"/>
    <mergeCell ref="C40:D40"/>
    <mergeCell ref="C42:D42"/>
    <mergeCell ref="C43:D43"/>
    <mergeCell ref="C45:D45"/>
    <mergeCell ref="Q19:Q22"/>
    <mergeCell ref="C35:D36"/>
    <mergeCell ref="D54:E54"/>
    <mergeCell ref="B52:E52"/>
    <mergeCell ref="B53:E53"/>
    <mergeCell ref="B47:B48"/>
    <mergeCell ref="C47:D48"/>
    <mergeCell ref="C24:D24"/>
  </mergeCells>
  <conditionalFormatting sqref="E74 C76:D76">
    <cfRule type="cellIs" dxfId="364" priority="6" operator="greaterThan">
      <formula>0</formula>
    </cfRule>
  </conditionalFormatting>
  <conditionalFormatting sqref="V13">
    <cfRule type="cellIs" dxfId="363" priority="7" operator="lessThan">
      <formula>$U$13</formula>
    </cfRule>
  </conditionalFormatting>
  <conditionalFormatting sqref="V14">
    <cfRule type="cellIs" dxfId="362" priority="8" operator="lessThan">
      <formula>$U$14</formula>
    </cfRule>
  </conditionalFormatting>
  <conditionalFormatting sqref="V16">
    <cfRule type="cellIs" dxfId="361" priority="9" operator="lessThan">
      <formula>$U$16</formula>
    </cfRule>
  </conditionalFormatting>
  <conditionalFormatting sqref="F49:O49">
    <cfRule type="cellIs" dxfId="360" priority="10" operator="lessThan">
      <formula>$F$41/2</formula>
    </cfRule>
  </conditionalFormatting>
  <conditionalFormatting sqref="P52">
    <cfRule type="cellIs" dxfId="359" priority="11" operator="lessThan">
      <formula>#REF!</formula>
    </cfRule>
  </conditionalFormatting>
  <conditionalFormatting sqref="P52">
    <cfRule type="cellIs" dxfId="358" priority="12" operator="greaterThan">
      <formula>#REF!</formula>
    </cfRule>
  </conditionalFormatting>
  <conditionalFormatting sqref="H72">
    <cfRule type="cellIs" dxfId="357" priority="17" operator="greaterThan">
      <formula>$H$72</formula>
    </cfRule>
  </conditionalFormatting>
  <conditionalFormatting sqref="N51:O51">
    <cfRule type="cellIs" dxfId="356" priority="34" operator="lessThan">
      <formula>#REF!</formula>
    </cfRule>
  </conditionalFormatting>
  <conditionalFormatting sqref="N51:O51">
    <cfRule type="cellIs" dxfId="355" priority="35" operator="greaterThan">
      <formula>#REF!</formula>
    </cfRule>
  </conditionalFormatting>
  <conditionalFormatting sqref="H50">
    <cfRule type="cellIs" dxfId="354" priority="36" operator="lessThan">
      <formula>$H$51</formula>
    </cfRule>
  </conditionalFormatting>
  <conditionalFormatting sqref="H50">
    <cfRule type="cellIs" dxfId="353" priority="37" operator="greaterThan">
      <formula>$H$51</formula>
    </cfRule>
  </conditionalFormatting>
  <conditionalFormatting sqref="I50">
    <cfRule type="cellIs" dxfId="352" priority="38" operator="lessThan">
      <formula>$I$51</formula>
    </cfRule>
  </conditionalFormatting>
  <conditionalFormatting sqref="I50">
    <cfRule type="cellIs" dxfId="351" priority="39" operator="greaterThan">
      <formula>$I$51</formula>
    </cfRule>
  </conditionalFormatting>
  <conditionalFormatting sqref="J50">
    <cfRule type="cellIs" dxfId="350" priority="40" operator="lessThan">
      <formula>$J$51</formula>
    </cfRule>
  </conditionalFormatting>
  <conditionalFormatting sqref="J50">
    <cfRule type="cellIs" dxfId="349" priority="41" operator="greaterThan">
      <formula>$J$51</formula>
    </cfRule>
  </conditionalFormatting>
  <conditionalFormatting sqref="K50">
    <cfRule type="cellIs" dxfId="348" priority="42" operator="lessThan">
      <formula>$K$51</formula>
    </cfRule>
  </conditionalFormatting>
  <conditionalFormatting sqref="K50">
    <cfRule type="cellIs" dxfId="347" priority="43" operator="greaterThan">
      <formula>$K$51</formula>
    </cfRule>
  </conditionalFormatting>
  <conditionalFormatting sqref="L50">
    <cfRule type="cellIs" dxfId="346" priority="44" operator="lessThan">
      <formula>$L$51</formula>
    </cfRule>
  </conditionalFormatting>
  <conditionalFormatting sqref="L50">
    <cfRule type="cellIs" dxfId="345" priority="45" operator="greaterThan">
      <formula>$L$51</formula>
    </cfRule>
  </conditionalFormatting>
  <conditionalFormatting sqref="M50">
    <cfRule type="cellIs" dxfId="344" priority="46" operator="lessThan">
      <formula>$M$51</formula>
    </cfRule>
  </conditionalFormatting>
  <conditionalFormatting sqref="M50">
    <cfRule type="cellIs" dxfId="343" priority="47" operator="greaterThan">
      <formula>$M$51</formula>
    </cfRule>
  </conditionalFormatting>
  <conditionalFormatting sqref="N50">
    <cfRule type="cellIs" dxfId="342" priority="48" operator="lessThan">
      <formula>$N$51</formula>
    </cfRule>
  </conditionalFormatting>
  <conditionalFormatting sqref="N50">
    <cfRule type="cellIs" dxfId="341" priority="49" operator="greaterThan">
      <formula>$N$51</formula>
    </cfRule>
  </conditionalFormatting>
  <conditionalFormatting sqref="O50">
    <cfRule type="cellIs" dxfId="340" priority="50" operator="lessThan">
      <formula>$O$51</formula>
    </cfRule>
  </conditionalFormatting>
  <conditionalFormatting sqref="O50">
    <cfRule type="cellIs" dxfId="339" priority="51" operator="greaterThan">
      <formula>$O$51</formula>
    </cfRule>
  </conditionalFormatting>
  <conditionalFormatting sqref="F53:G53">
    <cfRule type="cellIs" dxfId="338" priority="5" operator="notEqual">
      <formula>$F$72</formula>
    </cfRule>
  </conditionalFormatting>
  <conditionalFormatting sqref="H53:I53">
    <cfRule type="cellIs" dxfId="337" priority="4" operator="notEqual">
      <formula>$H$72</formula>
    </cfRule>
  </conditionalFormatting>
  <conditionalFormatting sqref="J53:K53">
    <cfRule type="cellIs" dxfId="336" priority="3" operator="notEqual">
      <formula>$J$72</formula>
    </cfRule>
  </conditionalFormatting>
  <conditionalFormatting sqref="L53:M53">
    <cfRule type="cellIs" dxfId="335" priority="2" operator="notEqual">
      <formula>$L$72</formula>
    </cfRule>
  </conditionalFormatting>
  <conditionalFormatting sqref="N53:O53">
    <cfRule type="cellIs" dxfId="334" priority="1" operator="notEqual">
      <formula>$N$72</formula>
    </cfRule>
  </conditionalFormatting>
  <dataValidations count="4"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30 D13:D14">
      <formula1>$T$21:$T$23</formula1>
    </dataValidation>
    <dataValidation type="list" allowBlank="1" showErrorMessage="1" sqref="E33:E40 F52:O52 E42:E48">
      <formula1>$T$13:$T$16</formula1>
    </dataValidation>
  </dataValidations>
  <printOptions horizontalCentered="1"/>
  <pageMargins left="0" right="0" top="0" bottom="0" header="0" footer="0"/>
  <pageSetup paperSize="9" scale="4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280"/>
  <sheetViews>
    <sheetView zoomScale="85" zoomScaleNormal="85" workbookViewId="0">
      <pane ySplit="11" topLeftCell="A33" activePane="bottomLeft" state="frozen"/>
      <selection pane="bottomLeft" activeCell="B53" sqref="B53"/>
    </sheetView>
  </sheetViews>
  <sheetFormatPr defaultColWidth="14.77734375" defaultRowHeight="13.2"/>
  <cols>
    <col min="1" max="1" width="11.21875" style="359" customWidth="1"/>
    <col min="2" max="2" width="3.44140625" style="359" customWidth="1"/>
    <col min="3" max="3" width="22.21875" style="359" customWidth="1"/>
    <col min="4" max="4" width="20.77734375" style="359" customWidth="1"/>
    <col min="5" max="5" width="12.109375" style="359" customWidth="1"/>
    <col min="6" max="9" width="5.77734375" style="359" customWidth="1"/>
    <col min="10" max="10" width="6.21875" style="359" customWidth="1"/>
    <col min="11" max="11" width="7" style="359" customWidth="1"/>
    <col min="12" max="13" width="5.77734375" style="359" customWidth="1"/>
    <col min="14" max="14" width="7" style="359" customWidth="1"/>
    <col min="15" max="15" width="5.77734375" style="359" customWidth="1"/>
    <col min="16" max="16" width="19.44140625" style="359" customWidth="1"/>
    <col min="17" max="17" width="7.21875" style="359" customWidth="1"/>
    <col min="18" max="18" width="21" style="359" customWidth="1"/>
    <col min="19" max="19" width="13.77734375" style="359" customWidth="1"/>
    <col min="20" max="20" width="12.5546875" style="359" customWidth="1"/>
    <col min="21" max="21" width="19.44140625" style="359" customWidth="1"/>
    <col min="22" max="22" width="14.21875" style="359" customWidth="1"/>
    <col min="23" max="23" width="15.77734375" style="359" customWidth="1"/>
    <col min="24" max="24" width="40.21875" style="359" customWidth="1"/>
    <col min="25" max="25" width="24.5546875" style="359" customWidth="1"/>
    <col min="26" max="16384" width="14.77734375" style="359"/>
  </cols>
  <sheetData>
    <row r="1" spans="1:25" ht="22.8">
      <c r="B1" s="360" t="s">
        <v>1</v>
      </c>
      <c r="Q1" s="361"/>
      <c r="R1" s="361"/>
    </row>
    <row r="2" spans="1:25" ht="15.6">
      <c r="B2" s="362" t="s">
        <v>267</v>
      </c>
      <c r="C2" s="362"/>
      <c r="D2" s="363"/>
      <c r="E2" s="364"/>
      <c r="L2" s="364"/>
      <c r="M2" s="364"/>
      <c r="N2" s="364"/>
      <c r="O2" s="364"/>
      <c r="Q2" s="361"/>
      <c r="R2" s="361"/>
    </row>
    <row r="3" spans="1:25" ht="15">
      <c r="B3" s="365" t="s">
        <v>15</v>
      </c>
      <c r="L3" s="366"/>
      <c r="M3" s="366"/>
      <c r="N3" s="366"/>
      <c r="Q3" s="361"/>
      <c r="R3" s="361"/>
    </row>
    <row r="4" spans="1:25" ht="15">
      <c r="B4" s="365" t="s">
        <v>16</v>
      </c>
      <c r="L4" s="366"/>
      <c r="M4" s="366"/>
      <c r="N4" s="366"/>
      <c r="Q4" s="361"/>
      <c r="R4" s="361"/>
    </row>
    <row r="5" spans="1:25" ht="15">
      <c r="B5" s="365" t="s">
        <v>17</v>
      </c>
      <c r="D5" s="364" t="str">
        <f>IF($C$30=0," ",$C$30)</f>
        <v>język obcy nowożytny</v>
      </c>
      <c r="H5" s="364" t="str">
        <f>IF(C31=0," ",C31)</f>
        <v>matematyka</v>
      </c>
      <c r="L5" s="366"/>
      <c r="M5" s="366"/>
      <c r="N5" s="366"/>
      <c r="Q5" s="361"/>
      <c r="R5" s="361"/>
    </row>
    <row r="6" spans="1:25" ht="15">
      <c r="B6" s="365" t="s">
        <v>22</v>
      </c>
      <c r="Q6" s="361"/>
      <c r="R6" s="361"/>
    </row>
    <row r="7" spans="1:25">
      <c r="C7" s="367" t="s">
        <v>27</v>
      </c>
      <c r="D7" s="368" t="s">
        <v>28</v>
      </c>
      <c r="Q7" s="361"/>
      <c r="R7" s="361"/>
    </row>
    <row r="8" spans="1:25">
      <c r="C8" s="367" t="s">
        <v>248</v>
      </c>
      <c r="D8" s="368" t="s">
        <v>249</v>
      </c>
      <c r="Q8" s="361"/>
      <c r="R8" s="361"/>
    </row>
    <row r="9" spans="1:25" ht="10.050000000000001" customHeight="1">
      <c r="Q9" s="361"/>
      <c r="R9" s="361"/>
    </row>
    <row r="10" spans="1:25" ht="38.1" customHeight="1">
      <c r="B10" s="786" t="s">
        <v>4</v>
      </c>
      <c r="C10" s="787" t="s">
        <v>5</v>
      </c>
      <c r="D10" s="787"/>
      <c r="E10" s="788"/>
      <c r="F10" s="786" t="s">
        <v>6</v>
      </c>
      <c r="G10" s="786"/>
      <c r="H10" s="786"/>
      <c r="I10" s="786"/>
      <c r="J10" s="786"/>
      <c r="K10" s="786"/>
      <c r="L10" s="786"/>
      <c r="M10" s="786"/>
      <c r="N10" s="786"/>
      <c r="O10" s="786"/>
      <c r="P10" s="795" t="s">
        <v>44</v>
      </c>
      <c r="X10" s="791" t="s">
        <v>7</v>
      </c>
      <c r="Y10" s="791"/>
    </row>
    <row r="11" spans="1:25" ht="26.4">
      <c r="B11" s="786"/>
      <c r="C11" s="787"/>
      <c r="D11" s="787"/>
      <c r="E11" s="788"/>
      <c r="F11" s="792" t="s">
        <v>8</v>
      </c>
      <c r="G11" s="792"/>
      <c r="H11" s="789" t="s">
        <v>9</v>
      </c>
      <c r="I11" s="789"/>
      <c r="J11" s="789" t="s">
        <v>10</v>
      </c>
      <c r="K11" s="789"/>
      <c r="L11" s="789" t="s">
        <v>11</v>
      </c>
      <c r="M11" s="789"/>
      <c r="N11" s="789" t="s">
        <v>45</v>
      </c>
      <c r="O11" s="789"/>
      <c r="P11" s="796"/>
      <c r="Q11" s="369"/>
      <c r="R11" s="369"/>
      <c r="T11" s="793" t="s">
        <v>46</v>
      </c>
      <c r="U11" s="794"/>
      <c r="V11" s="794"/>
      <c r="X11" s="370" t="s">
        <v>47</v>
      </c>
      <c r="Y11" s="371" t="s">
        <v>48</v>
      </c>
    </row>
    <row r="12" spans="1:25">
      <c r="A12" s="372"/>
      <c r="B12" s="373">
        <v>1</v>
      </c>
      <c r="C12" s="374" t="s">
        <v>14</v>
      </c>
      <c r="D12" s="375"/>
      <c r="E12" s="376" t="s">
        <v>49</v>
      </c>
      <c r="F12" s="377">
        <v>3</v>
      </c>
      <c r="G12" s="377">
        <v>3</v>
      </c>
      <c r="H12" s="378">
        <v>3</v>
      </c>
      <c r="I12" s="378">
        <v>3</v>
      </c>
      <c r="J12" s="377">
        <v>3</v>
      </c>
      <c r="K12" s="377">
        <v>3</v>
      </c>
      <c r="L12" s="378">
        <v>3</v>
      </c>
      <c r="M12" s="378">
        <v>3</v>
      </c>
      <c r="N12" s="377">
        <v>4</v>
      </c>
      <c r="O12" s="377">
        <v>4</v>
      </c>
      <c r="P12" s="379">
        <f t="shared" ref="P12:P28" si="0">SUM(F12:O12)/2</f>
        <v>16</v>
      </c>
      <c r="Q12" s="380"/>
      <c r="R12" s="380"/>
      <c r="T12" s="381"/>
      <c r="U12" s="381" t="s">
        <v>50</v>
      </c>
      <c r="V12" s="381" t="s">
        <v>51</v>
      </c>
      <c r="X12" s="381"/>
      <c r="Y12" s="381"/>
    </row>
    <row r="13" spans="1:25">
      <c r="A13" s="372"/>
      <c r="B13" s="373">
        <v>2</v>
      </c>
      <c r="C13" s="374" t="s">
        <v>24</v>
      </c>
      <c r="D13" s="382" t="s">
        <v>53</v>
      </c>
      <c r="E13" s="376" t="s">
        <v>54</v>
      </c>
      <c r="F13" s="377">
        <v>2</v>
      </c>
      <c r="G13" s="377">
        <v>2</v>
      </c>
      <c r="H13" s="378">
        <v>2</v>
      </c>
      <c r="I13" s="378">
        <v>2</v>
      </c>
      <c r="J13" s="377">
        <v>2</v>
      </c>
      <c r="K13" s="377">
        <v>2</v>
      </c>
      <c r="L13" s="378">
        <v>3</v>
      </c>
      <c r="M13" s="378">
        <v>3</v>
      </c>
      <c r="N13" s="377">
        <v>3</v>
      </c>
      <c r="O13" s="377">
        <v>3</v>
      </c>
      <c r="P13" s="379">
        <f t="shared" si="0"/>
        <v>12</v>
      </c>
      <c r="Q13" s="754">
        <f>P13+P14</f>
        <v>20</v>
      </c>
      <c r="R13" s="380"/>
      <c r="T13" s="381" t="s">
        <v>55</v>
      </c>
      <c r="U13" s="383" t="s">
        <v>27</v>
      </c>
      <c r="V13" s="396">
        <v>540</v>
      </c>
      <c r="X13" s="381" t="s">
        <v>14</v>
      </c>
      <c r="Y13" s="381" t="s">
        <v>24</v>
      </c>
    </row>
    <row r="14" spans="1:25">
      <c r="A14" s="372"/>
      <c r="B14" s="373">
        <v>3</v>
      </c>
      <c r="C14" s="374" t="s">
        <v>56</v>
      </c>
      <c r="D14" s="382" t="s">
        <v>57</v>
      </c>
      <c r="E14" s="376" t="s">
        <v>49</v>
      </c>
      <c r="F14" s="377">
        <v>2</v>
      </c>
      <c r="G14" s="377">
        <v>2</v>
      </c>
      <c r="H14" s="378">
        <v>2</v>
      </c>
      <c r="I14" s="378">
        <v>2</v>
      </c>
      <c r="J14" s="377">
        <v>2</v>
      </c>
      <c r="K14" s="377">
        <v>2</v>
      </c>
      <c r="L14" s="378">
        <v>1</v>
      </c>
      <c r="M14" s="378">
        <v>1</v>
      </c>
      <c r="N14" s="377">
        <v>1</v>
      </c>
      <c r="O14" s="377">
        <v>1</v>
      </c>
      <c r="P14" s="379">
        <f t="shared" si="0"/>
        <v>8</v>
      </c>
      <c r="Q14" s="754"/>
      <c r="R14" s="380"/>
      <c r="T14" s="381" t="s">
        <v>58</v>
      </c>
      <c r="U14" s="383" t="s">
        <v>248</v>
      </c>
      <c r="V14" s="396">
        <v>780</v>
      </c>
      <c r="X14" s="381" t="s">
        <v>29</v>
      </c>
      <c r="Y14" s="381" t="s">
        <v>26</v>
      </c>
    </row>
    <row r="15" spans="1:25">
      <c r="A15" s="372"/>
      <c r="B15" s="373">
        <v>4</v>
      </c>
      <c r="C15" s="710" t="s">
        <v>328</v>
      </c>
      <c r="D15" s="644"/>
      <c r="E15" s="645"/>
      <c r="F15" s="377">
        <v>1</v>
      </c>
      <c r="G15" s="377">
        <v>1</v>
      </c>
      <c r="H15" s="598"/>
      <c r="I15" s="598"/>
      <c r="J15" s="597"/>
      <c r="K15" s="597"/>
      <c r="L15" s="598"/>
      <c r="M15" s="598"/>
      <c r="N15" s="377"/>
      <c r="O15" s="377"/>
      <c r="P15" s="379">
        <f t="shared" si="0"/>
        <v>1</v>
      </c>
      <c r="Q15" s="380"/>
      <c r="R15" s="380"/>
      <c r="T15" s="621" t="s">
        <v>145</v>
      </c>
      <c r="U15" s="622" t="s">
        <v>345</v>
      </c>
      <c r="V15" s="621"/>
      <c r="X15" s="381" t="s">
        <v>30</v>
      </c>
      <c r="Y15" s="381" t="s">
        <v>31</v>
      </c>
    </row>
    <row r="16" spans="1:25">
      <c r="A16" s="372"/>
      <c r="B16" s="373">
        <v>5</v>
      </c>
      <c r="C16" s="374" t="s">
        <v>26</v>
      </c>
      <c r="D16" s="375"/>
      <c r="E16" s="376" t="s">
        <v>49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79">
        <f t="shared" si="0"/>
        <v>7</v>
      </c>
      <c r="Q16" s="380"/>
      <c r="R16" s="380"/>
      <c r="T16" s="384"/>
      <c r="U16" s="385"/>
      <c r="V16" s="380"/>
      <c r="X16" s="381" t="s">
        <v>33</v>
      </c>
      <c r="Y16" s="381" t="s">
        <v>34</v>
      </c>
    </row>
    <row r="17" spans="1:25">
      <c r="A17" s="372"/>
      <c r="B17" s="373">
        <v>6</v>
      </c>
      <c r="C17" s="374" t="s">
        <v>307</v>
      </c>
      <c r="D17" s="375"/>
      <c r="E17" s="376" t="s">
        <v>49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379">
        <f t="shared" si="0"/>
        <v>3</v>
      </c>
      <c r="Q17" s="380"/>
      <c r="R17" s="380"/>
      <c r="X17" s="381" t="s">
        <v>35</v>
      </c>
      <c r="Y17" s="381" t="s">
        <v>36</v>
      </c>
    </row>
    <row r="18" spans="1:25">
      <c r="A18" s="372"/>
      <c r="B18" s="373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379">
        <f t="shared" si="0"/>
        <v>2</v>
      </c>
      <c r="Q18" s="380"/>
      <c r="R18" s="380"/>
      <c r="X18" s="381" t="s">
        <v>37</v>
      </c>
      <c r="Y18" s="381" t="s">
        <v>38</v>
      </c>
    </row>
    <row r="19" spans="1:25">
      <c r="A19" s="372"/>
      <c r="B19" s="373">
        <v>8</v>
      </c>
      <c r="C19" s="374" t="s">
        <v>31</v>
      </c>
      <c r="D19" s="375"/>
      <c r="E19" s="376" t="s">
        <v>49</v>
      </c>
      <c r="F19" s="377">
        <v>1</v>
      </c>
      <c r="G19" s="377">
        <v>1</v>
      </c>
      <c r="H19" s="378">
        <v>1</v>
      </c>
      <c r="I19" s="378">
        <v>1</v>
      </c>
      <c r="J19" s="377">
        <v>1</v>
      </c>
      <c r="K19" s="377">
        <v>1</v>
      </c>
      <c r="L19" s="378">
        <v>1</v>
      </c>
      <c r="M19" s="378">
        <v>1</v>
      </c>
      <c r="N19" s="377"/>
      <c r="O19" s="377"/>
      <c r="P19" s="379">
        <f t="shared" si="0"/>
        <v>4</v>
      </c>
      <c r="Q19" s="754">
        <f>SUM(P19:P22)</f>
        <v>16</v>
      </c>
      <c r="R19" s="380"/>
      <c r="X19" s="381"/>
      <c r="Y19" s="381" t="s">
        <v>39</v>
      </c>
    </row>
    <row r="20" spans="1:25">
      <c r="A20" s="372"/>
      <c r="B20" s="373">
        <v>9</v>
      </c>
      <c r="C20" s="374" t="s">
        <v>34</v>
      </c>
      <c r="D20" s="375"/>
      <c r="E20" s="376" t="s">
        <v>49</v>
      </c>
      <c r="F20" s="377">
        <v>1</v>
      </c>
      <c r="G20" s="377">
        <v>1</v>
      </c>
      <c r="H20" s="378">
        <v>1</v>
      </c>
      <c r="I20" s="378">
        <v>1</v>
      </c>
      <c r="J20" s="377">
        <v>1</v>
      </c>
      <c r="K20" s="377">
        <v>1</v>
      </c>
      <c r="L20" s="378">
        <v>1</v>
      </c>
      <c r="M20" s="378">
        <v>1</v>
      </c>
      <c r="N20" s="377"/>
      <c r="O20" s="377"/>
      <c r="P20" s="379">
        <f t="shared" si="0"/>
        <v>4</v>
      </c>
      <c r="Q20" s="754"/>
      <c r="R20" s="380"/>
      <c r="T20" s="359" t="s">
        <v>65</v>
      </c>
      <c r="X20" s="381"/>
      <c r="Y20" s="381" t="s">
        <v>40</v>
      </c>
    </row>
    <row r="21" spans="1:25">
      <c r="A21" s="372"/>
      <c r="B21" s="373">
        <v>10</v>
      </c>
      <c r="C21" s="374" t="s">
        <v>36</v>
      </c>
      <c r="D21" s="375"/>
      <c r="E21" s="376" t="s">
        <v>49</v>
      </c>
      <c r="F21" s="377">
        <v>1</v>
      </c>
      <c r="G21" s="377">
        <v>1</v>
      </c>
      <c r="H21" s="378">
        <v>1</v>
      </c>
      <c r="I21" s="378">
        <v>1</v>
      </c>
      <c r="J21" s="377">
        <v>1</v>
      </c>
      <c r="K21" s="377">
        <v>1</v>
      </c>
      <c r="L21" s="378">
        <v>1</v>
      </c>
      <c r="M21" s="378">
        <v>1</v>
      </c>
      <c r="N21" s="377"/>
      <c r="O21" s="377"/>
      <c r="P21" s="379">
        <f t="shared" si="0"/>
        <v>4</v>
      </c>
      <c r="Q21" s="754"/>
      <c r="R21" s="380"/>
      <c r="U21" s="364" t="s">
        <v>66</v>
      </c>
      <c r="V21" s="384" t="s">
        <v>67</v>
      </c>
      <c r="X21" s="361"/>
      <c r="Y21" s="361"/>
    </row>
    <row r="22" spans="1:25">
      <c r="A22" s="372"/>
      <c r="B22" s="373">
        <v>11</v>
      </c>
      <c r="C22" s="374" t="s">
        <v>38</v>
      </c>
      <c r="D22" s="375"/>
      <c r="E22" s="376" t="s">
        <v>49</v>
      </c>
      <c r="F22" s="377">
        <v>1</v>
      </c>
      <c r="G22" s="377">
        <v>1</v>
      </c>
      <c r="H22" s="378">
        <v>1</v>
      </c>
      <c r="I22" s="378">
        <v>1</v>
      </c>
      <c r="J22" s="377">
        <v>1</v>
      </c>
      <c r="K22" s="377">
        <v>1</v>
      </c>
      <c r="L22" s="378">
        <v>1</v>
      </c>
      <c r="M22" s="378">
        <v>1</v>
      </c>
      <c r="N22" s="377"/>
      <c r="O22" s="377"/>
      <c r="P22" s="379">
        <f t="shared" si="0"/>
        <v>4</v>
      </c>
      <c r="Q22" s="754"/>
      <c r="R22" s="380"/>
      <c r="U22" s="364" t="s">
        <v>53</v>
      </c>
      <c r="V22" s="384" t="s">
        <v>68</v>
      </c>
      <c r="X22" s="361"/>
      <c r="Y22" s="361"/>
    </row>
    <row r="23" spans="1:25">
      <c r="A23" s="372"/>
      <c r="B23" s="373">
        <v>12</v>
      </c>
      <c r="C23" s="374" t="s">
        <v>39</v>
      </c>
      <c r="D23" s="375"/>
      <c r="E23" s="376" t="s">
        <v>54</v>
      </c>
      <c r="F23" s="377">
        <v>2</v>
      </c>
      <c r="G23" s="377">
        <v>2</v>
      </c>
      <c r="H23" s="378">
        <v>2</v>
      </c>
      <c r="I23" s="378">
        <v>2</v>
      </c>
      <c r="J23" s="377">
        <v>3</v>
      </c>
      <c r="K23" s="377">
        <v>3</v>
      </c>
      <c r="L23" s="378">
        <v>3</v>
      </c>
      <c r="M23" s="378">
        <v>3</v>
      </c>
      <c r="N23" s="377">
        <v>4</v>
      </c>
      <c r="O23" s="377">
        <v>4</v>
      </c>
      <c r="P23" s="379">
        <f t="shared" si="0"/>
        <v>14</v>
      </c>
      <c r="Q23" s="380"/>
      <c r="R23" s="380"/>
      <c r="U23" s="364" t="s">
        <v>69</v>
      </c>
      <c r="V23" s="384" t="s">
        <v>70</v>
      </c>
    </row>
    <row r="24" spans="1:25">
      <c r="A24" s="372"/>
      <c r="B24" s="373">
        <v>13</v>
      </c>
      <c r="C24" s="790" t="s">
        <v>40</v>
      </c>
      <c r="D24" s="790"/>
      <c r="E24" s="376" t="s">
        <v>49</v>
      </c>
      <c r="F24" s="377">
        <v>1</v>
      </c>
      <c r="G24" s="377">
        <v>1</v>
      </c>
      <c r="H24" s="378">
        <v>1</v>
      </c>
      <c r="I24" s="378">
        <v>1</v>
      </c>
      <c r="J24" s="377">
        <v>1</v>
      </c>
      <c r="K24" s="377">
        <v>1</v>
      </c>
      <c r="L24" s="598"/>
      <c r="M24" s="598"/>
      <c r="N24" s="377"/>
      <c r="O24" s="377"/>
      <c r="P24" s="379">
        <f t="shared" si="0"/>
        <v>3</v>
      </c>
      <c r="Q24" s="380"/>
      <c r="R24" s="380"/>
      <c r="U24" s="364" t="s">
        <v>57</v>
      </c>
      <c r="V24" s="384" t="s">
        <v>71</v>
      </c>
    </row>
    <row r="25" spans="1:25">
      <c r="A25" s="372"/>
      <c r="B25" s="373">
        <v>14</v>
      </c>
      <c r="C25" s="374" t="s">
        <v>72</v>
      </c>
      <c r="D25" s="375"/>
      <c r="E25" s="376"/>
      <c r="F25" s="377">
        <v>3</v>
      </c>
      <c r="G25" s="377">
        <v>3</v>
      </c>
      <c r="H25" s="378">
        <v>3</v>
      </c>
      <c r="I25" s="378">
        <v>3</v>
      </c>
      <c r="J25" s="377">
        <v>3</v>
      </c>
      <c r="K25" s="377">
        <v>3</v>
      </c>
      <c r="L25" s="378">
        <v>3</v>
      </c>
      <c r="M25" s="378">
        <v>3</v>
      </c>
      <c r="N25" s="377">
        <v>3</v>
      </c>
      <c r="O25" s="377">
        <v>3</v>
      </c>
      <c r="P25" s="379">
        <f t="shared" si="0"/>
        <v>15</v>
      </c>
      <c r="Q25" s="380"/>
      <c r="R25" s="380"/>
    </row>
    <row r="26" spans="1:25">
      <c r="A26" s="372"/>
      <c r="B26" s="373">
        <v>15</v>
      </c>
      <c r="C26" s="374" t="s">
        <v>73</v>
      </c>
      <c r="D26" s="375"/>
      <c r="E26" s="376"/>
      <c r="F26" s="377">
        <v>1</v>
      </c>
      <c r="G26" s="377">
        <v>1</v>
      </c>
      <c r="H26" s="378"/>
      <c r="I26" s="378"/>
      <c r="J26" s="377"/>
      <c r="K26" s="377"/>
      <c r="L26" s="378"/>
      <c r="M26" s="378"/>
      <c r="N26" s="377"/>
      <c r="O26" s="377"/>
      <c r="P26" s="379">
        <f t="shared" si="0"/>
        <v>1</v>
      </c>
      <c r="Q26" s="380"/>
      <c r="R26" s="380"/>
    </row>
    <row r="27" spans="1:25">
      <c r="A27" s="372"/>
      <c r="B27" s="373">
        <v>16</v>
      </c>
      <c r="C27" s="374" t="s">
        <v>74</v>
      </c>
      <c r="D27" s="375"/>
      <c r="E27" s="376"/>
      <c r="F27" s="377">
        <v>1</v>
      </c>
      <c r="G27" s="377">
        <v>1</v>
      </c>
      <c r="H27" s="378">
        <v>1</v>
      </c>
      <c r="I27" s="378">
        <v>1</v>
      </c>
      <c r="J27" s="377">
        <v>1</v>
      </c>
      <c r="K27" s="377">
        <v>1</v>
      </c>
      <c r="L27" s="378">
        <v>1</v>
      </c>
      <c r="M27" s="378">
        <v>1</v>
      </c>
      <c r="N27" s="377">
        <v>1</v>
      </c>
      <c r="O27" s="377">
        <v>1</v>
      </c>
      <c r="P27" s="379">
        <f t="shared" si="0"/>
        <v>5</v>
      </c>
      <c r="Q27" s="380"/>
      <c r="R27" s="380"/>
    </row>
    <row r="28" spans="1:25" ht="27" customHeight="1">
      <c r="B28" s="783" t="s">
        <v>75</v>
      </c>
      <c r="C28" s="784"/>
      <c r="D28" s="784"/>
      <c r="E28" s="785"/>
      <c r="F28" s="479">
        <f t="shared" ref="F28:O28" si="1">SUM(F12:F27)</f>
        <v>24</v>
      </c>
      <c r="G28" s="479">
        <f t="shared" si="1"/>
        <v>24</v>
      </c>
      <c r="H28" s="479">
        <f t="shared" si="1"/>
        <v>22</v>
      </c>
      <c r="I28" s="479">
        <f t="shared" si="1"/>
        <v>22</v>
      </c>
      <c r="J28" s="479">
        <f t="shared" si="1"/>
        <v>21</v>
      </c>
      <c r="K28" s="479">
        <f t="shared" si="1"/>
        <v>21</v>
      </c>
      <c r="L28" s="479">
        <f t="shared" si="1"/>
        <v>19</v>
      </c>
      <c r="M28" s="479">
        <f t="shared" si="1"/>
        <v>19</v>
      </c>
      <c r="N28" s="479">
        <f t="shared" si="1"/>
        <v>18</v>
      </c>
      <c r="O28" s="479">
        <f t="shared" si="1"/>
        <v>16</v>
      </c>
      <c r="P28" s="480">
        <f t="shared" si="0"/>
        <v>103</v>
      </c>
      <c r="Q28" s="380"/>
      <c r="R28" s="380"/>
      <c r="T28" s="364"/>
      <c r="U28" s="387"/>
      <c r="X28" s="387"/>
    </row>
    <row r="29" spans="1:25">
      <c r="B29" s="388" t="s">
        <v>76</v>
      </c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90"/>
      <c r="Q29" s="380"/>
      <c r="R29" s="380"/>
      <c r="T29" s="364"/>
      <c r="X29" s="387"/>
    </row>
    <row r="30" spans="1:25">
      <c r="B30" s="391">
        <v>1</v>
      </c>
      <c r="C30" s="381" t="s">
        <v>24</v>
      </c>
      <c r="D30" s="382" t="s">
        <v>53</v>
      </c>
      <c r="E30" s="423"/>
      <c r="F30" s="392"/>
      <c r="G30" s="392"/>
      <c r="H30" s="392"/>
      <c r="I30" s="392"/>
      <c r="J30" s="392">
        <v>1</v>
      </c>
      <c r="K30" s="392">
        <v>1</v>
      </c>
      <c r="L30" s="392">
        <v>1</v>
      </c>
      <c r="M30" s="392">
        <v>1</v>
      </c>
      <c r="N30" s="392"/>
      <c r="O30" s="392"/>
      <c r="P30" s="379">
        <f t="shared" ref="P30:P50" si="2">SUM(F30:O30)/2</f>
        <v>2</v>
      </c>
      <c r="Q30" s="380"/>
      <c r="R30" s="380"/>
      <c r="V30" s="387"/>
      <c r="W30" s="387"/>
      <c r="X30" s="387"/>
    </row>
    <row r="31" spans="1:25">
      <c r="B31" s="393">
        <v>2</v>
      </c>
      <c r="C31" s="381" t="s">
        <v>39</v>
      </c>
      <c r="D31" s="381"/>
      <c r="E31" s="423"/>
      <c r="F31" s="392">
        <v>1</v>
      </c>
      <c r="G31" s="392">
        <v>1</v>
      </c>
      <c r="H31" s="392">
        <v>1</v>
      </c>
      <c r="I31" s="392">
        <v>1</v>
      </c>
      <c r="J31" s="392">
        <v>1</v>
      </c>
      <c r="K31" s="392">
        <v>1</v>
      </c>
      <c r="L31" s="392">
        <v>1</v>
      </c>
      <c r="M31" s="392">
        <v>1</v>
      </c>
      <c r="N31" s="392">
        <v>2</v>
      </c>
      <c r="O31" s="392">
        <v>2</v>
      </c>
      <c r="P31" s="379">
        <f t="shared" si="2"/>
        <v>6</v>
      </c>
      <c r="S31" s="380"/>
      <c r="W31" s="387"/>
      <c r="X31" s="387"/>
    </row>
    <row r="32" spans="1:25" ht="15" customHeight="1">
      <c r="B32" s="779" t="s">
        <v>82</v>
      </c>
      <c r="C32" s="779"/>
      <c r="D32" s="779"/>
      <c r="E32" s="779"/>
      <c r="F32" s="394">
        <f>SUM(F30:F31)</f>
        <v>1</v>
      </c>
      <c r="G32" s="394">
        <f t="shared" ref="G32:O32" si="3">SUM(G30:G31)</f>
        <v>1</v>
      </c>
      <c r="H32" s="394">
        <f t="shared" si="3"/>
        <v>1</v>
      </c>
      <c r="I32" s="394">
        <f t="shared" si="3"/>
        <v>1</v>
      </c>
      <c r="J32" s="394">
        <f t="shared" si="3"/>
        <v>2</v>
      </c>
      <c r="K32" s="394">
        <f t="shared" si="3"/>
        <v>2</v>
      </c>
      <c r="L32" s="394">
        <f t="shared" si="3"/>
        <v>2</v>
      </c>
      <c r="M32" s="394">
        <f t="shared" si="3"/>
        <v>2</v>
      </c>
      <c r="N32" s="394">
        <f t="shared" si="3"/>
        <v>2</v>
      </c>
      <c r="O32" s="394">
        <f t="shared" si="3"/>
        <v>2</v>
      </c>
      <c r="P32" s="394">
        <f t="shared" si="2"/>
        <v>8</v>
      </c>
      <c r="R32" s="481"/>
      <c r="S32" s="481"/>
      <c r="T32" s="481"/>
      <c r="U32" s="481"/>
      <c r="V32" s="481"/>
      <c r="W32" s="387"/>
      <c r="X32" s="387"/>
    </row>
    <row r="33" spans="1:26">
      <c r="A33" s="395"/>
      <c r="B33" s="754">
        <v>17</v>
      </c>
      <c r="C33" s="780" t="s">
        <v>83</v>
      </c>
      <c r="D33" s="780"/>
      <c r="E33" s="190" t="s">
        <v>27</v>
      </c>
      <c r="F33" s="397"/>
      <c r="G33" s="397"/>
      <c r="H33" s="398"/>
      <c r="I33" s="398"/>
      <c r="J33" s="397">
        <v>1</v>
      </c>
      <c r="K33" s="397">
        <v>1</v>
      </c>
      <c r="L33" s="398"/>
      <c r="M33" s="398"/>
      <c r="N33" s="397"/>
      <c r="O33" s="397"/>
      <c r="P33" s="379">
        <f t="shared" si="2"/>
        <v>1</v>
      </c>
      <c r="R33" s="481"/>
      <c r="S33" s="481"/>
      <c r="T33" s="481"/>
      <c r="U33" s="481"/>
      <c r="V33" s="481"/>
    </row>
    <row r="34" spans="1:26">
      <c r="A34" s="395">
        <f>LEN(C33)</f>
        <v>19</v>
      </c>
      <c r="B34" s="754"/>
      <c r="C34" s="780"/>
      <c r="D34" s="780"/>
      <c r="E34" s="190" t="s">
        <v>248</v>
      </c>
      <c r="F34" s="397"/>
      <c r="G34" s="397"/>
      <c r="H34" s="398"/>
      <c r="I34" s="398"/>
      <c r="J34" s="397"/>
      <c r="K34" s="397"/>
      <c r="L34" s="398">
        <v>2</v>
      </c>
      <c r="M34" s="398">
        <v>2</v>
      </c>
      <c r="N34" s="397"/>
      <c r="O34" s="397"/>
      <c r="P34" s="379">
        <f t="shared" si="2"/>
        <v>2</v>
      </c>
      <c r="R34" s="481"/>
      <c r="S34" s="481"/>
      <c r="T34" s="481"/>
      <c r="U34" s="481"/>
      <c r="V34" s="481"/>
      <c r="W34" s="384"/>
      <c r="X34" s="384"/>
      <c r="Y34" s="384"/>
      <c r="Z34" s="384"/>
    </row>
    <row r="35" spans="1:26">
      <c r="A35" s="395">
        <f t="shared" ref="A35:A36" si="4">LEN(C34)</f>
        <v>0</v>
      </c>
      <c r="B35" s="754">
        <v>18</v>
      </c>
      <c r="C35" s="781" t="s">
        <v>84</v>
      </c>
      <c r="D35" s="781"/>
      <c r="E35" s="190" t="s">
        <v>27</v>
      </c>
      <c r="F35" s="397">
        <v>1</v>
      </c>
      <c r="G35" s="397">
        <v>1</v>
      </c>
      <c r="H35" s="399">
        <v>1</v>
      </c>
      <c r="I35" s="399">
        <v>1</v>
      </c>
      <c r="J35" s="397"/>
      <c r="K35" s="397"/>
      <c r="L35" s="399"/>
      <c r="M35" s="399"/>
      <c r="N35" s="397"/>
      <c r="O35" s="397"/>
      <c r="P35" s="379">
        <f t="shared" si="2"/>
        <v>2</v>
      </c>
      <c r="R35" s="481"/>
      <c r="S35" s="481"/>
      <c r="T35" s="481"/>
      <c r="U35" s="481"/>
      <c r="V35" s="481"/>
    </row>
    <row r="36" spans="1:26">
      <c r="A36" s="395">
        <f t="shared" si="4"/>
        <v>20</v>
      </c>
      <c r="B36" s="754">
        <v>19</v>
      </c>
      <c r="C36" s="781"/>
      <c r="D36" s="781"/>
      <c r="E36" s="190" t="s">
        <v>248</v>
      </c>
      <c r="F36" s="397"/>
      <c r="G36" s="397"/>
      <c r="H36" s="399"/>
      <c r="I36" s="399"/>
      <c r="J36" s="397">
        <v>1</v>
      </c>
      <c r="K36" s="397">
        <v>1</v>
      </c>
      <c r="L36" s="399">
        <v>1</v>
      </c>
      <c r="M36" s="399">
        <v>1</v>
      </c>
      <c r="N36" s="397"/>
      <c r="O36" s="397"/>
      <c r="P36" s="379">
        <f t="shared" si="2"/>
        <v>2</v>
      </c>
      <c r="R36" s="481"/>
      <c r="S36" s="481"/>
      <c r="T36" s="481"/>
      <c r="U36" s="481"/>
      <c r="V36" s="481"/>
    </row>
    <row r="37" spans="1:26">
      <c r="A37" s="395">
        <f>LEN(C37)</f>
        <v>31</v>
      </c>
      <c r="B37" s="396">
        <v>19</v>
      </c>
      <c r="C37" s="762" t="s">
        <v>87</v>
      </c>
      <c r="D37" s="762"/>
      <c r="E37" s="190" t="s">
        <v>27</v>
      </c>
      <c r="F37" s="397"/>
      <c r="G37" s="397"/>
      <c r="H37" s="399">
        <v>3</v>
      </c>
      <c r="I37" s="399">
        <v>3</v>
      </c>
      <c r="J37" s="397"/>
      <c r="K37" s="397"/>
      <c r="L37" s="430"/>
      <c r="M37" s="430"/>
      <c r="N37" s="397"/>
      <c r="O37" s="397"/>
      <c r="P37" s="379">
        <f t="shared" si="2"/>
        <v>3</v>
      </c>
      <c r="R37" s="481"/>
      <c r="S37" s="481"/>
      <c r="T37" s="481"/>
      <c r="U37" s="481"/>
      <c r="V37" s="481"/>
      <c r="W37" s="359">
        <f>SUM(S37,QV4240,S39,S46,S47,S49,S33,S35,S36)</f>
        <v>0</v>
      </c>
      <c r="X37" s="395" t="s">
        <v>250</v>
      </c>
    </row>
    <row r="38" spans="1:26">
      <c r="A38" s="395">
        <f t="shared" ref="A38:A41" si="5">LEN(C38)</f>
        <v>11</v>
      </c>
      <c r="B38" s="396">
        <v>20</v>
      </c>
      <c r="C38" s="762" t="s">
        <v>89</v>
      </c>
      <c r="D38" s="762"/>
      <c r="E38" s="190" t="s">
        <v>27</v>
      </c>
      <c r="F38" s="397">
        <v>3</v>
      </c>
      <c r="G38" s="397">
        <v>3</v>
      </c>
      <c r="H38" s="399"/>
      <c r="I38" s="430"/>
      <c r="J38" s="425"/>
      <c r="K38" s="397"/>
      <c r="L38" s="430"/>
      <c r="M38" s="430"/>
      <c r="N38" s="425"/>
      <c r="O38" s="397"/>
      <c r="P38" s="379">
        <f t="shared" si="2"/>
        <v>3</v>
      </c>
      <c r="R38" s="481"/>
      <c r="S38" s="481"/>
      <c r="T38" s="481"/>
      <c r="U38" s="481"/>
      <c r="V38" s="481"/>
      <c r="W38" s="359">
        <f>SUM(S40,S41,S43,S44,S45,S34)</f>
        <v>0</v>
      </c>
      <c r="X38" s="395" t="s">
        <v>251</v>
      </c>
    </row>
    <row r="39" spans="1:26">
      <c r="A39" s="395">
        <f t="shared" si="5"/>
        <v>33</v>
      </c>
      <c r="B39" s="635">
        <v>21</v>
      </c>
      <c r="C39" s="782" t="s">
        <v>90</v>
      </c>
      <c r="D39" s="782"/>
      <c r="E39" s="190" t="s">
        <v>27</v>
      </c>
      <c r="F39" s="397">
        <v>2</v>
      </c>
      <c r="G39" s="397">
        <v>2</v>
      </c>
      <c r="H39" s="399">
        <v>2</v>
      </c>
      <c r="I39" s="399">
        <v>2</v>
      </c>
      <c r="J39" s="397"/>
      <c r="K39" s="397"/>
      <c r="L39" s="399"/>
      <c r="M39" s="399"/>
      <c r="N39" s="397"/>
      <c r="O39" s="397"/>
      <c r="P39" s="379">
        <f t="shared" si="2"/>
        <v>4</v>
      </c>
      <c r="R39" s="481"/>
      <c r="S39" s="481"/>
      <c r="T39" s="481"/>
      <c r="U39" s="481"/>
      <c r="V39" s="481"/>
      <c r="X39" s="395" t="s">
        <v>250</v>
      </c>
    </row>
    <row r="40" spans="1:26">
      <c r="A40" s="395">
        <f t="shared" si="5"/>
        <v>28</v>
      </c>
      <c r="B40" s="635">
        <v>22</v>
      </c>
      <c r="C40" s="762" t="s">
        <v>253</v>
      </c>
      <c r="D40" s="762"/>
      <c r="E40" s="190" t="s">
        <v>248</v>
      </c>
      <c r="F40" s="425">
        <v>2</v>
      </c>
      <c r="G40" s="425">
        <v>2</v>
      </c>
      <c r="H40" s="399">
        <v>2</v>
      </c>
      <c r="I40" s="399">
        <v>2</v>
      </c>
      <c r="J40" s="397"/>
      <c r="K40" s="397"/>
      <c r="L40" s="399"/>
      <c r="M40" s="399"/>
      <c r="N40" s="397"/>
      <c r="O40" s="397"/>
      <c r="P40" s="379">
        <f t="shared" si="2"/>
        <v>4</v>
      </c>
      <c r="R40" s="481"/>
      <c r="S40" s="481"/>
      <c r="T40" s="481"/>
      <c r="U40" s="481"/>
      <c r="V40" s="481"/>
      <c r="X40" s="395" t="s">
        <v>252</v>
      </c>
    </row>
    <row r="41" spans="1:26">
      <c r="A41" s="395">
        <f t="shared" si="5"/>
        <v>23</v>
      </c>
      <c r="B41" s="635">
        <v>23</v>
      </c>
      <c r="C41" s="762" t="s">
        <v>255</v>
      </c>
      <c r="D41" s="762"/>
      <c r="E41" s="190" t="s">
        <v>248</v>
      </c>
      <c r="F41" s="397"/>
      <c r="G41" s="397"/>
      <c r="H41" s="399">
        <v>1</v>
      </c>
      <c r="I41" s="399">
        <v>1</v>
      </c>
      <c r="J41" s="397">
        <v>2</v>
      </c>
      <c r="K41" s="397">
        <v>2</v>
      </c>
      <c r="L41" s="399">
        <v>2</v>
      </c>
      <c r="M41" s="399">
        <v>2</v>
      </c>
      <c r="N41" s="397"/>
      <c r="O41" s="397"/>
      <c r="P41" s="379">
        <f t="shared" si="2"/>
        <v>5</v>
      </c>
      <c r="R41" s="481"/>
      <c r="S41" s="481"/>
      <c r="T41" s="481"/>
      <c r="U41" s="481"/>
      <c r="V41" s="481"/>
      <c r="X41" s="395" t="s">
        <v>254</v>
      </c>
    </row>
    <row r="42" spans="1:26">
      <c r="A42" s="395"/>
      <c r="B42" s="474" t="s">
        <v>91</v>
      </c>
      <c r="C42" s="475"/>
      <c r="D42" s="476"/>
      <c r="E42" s="386"/>
      <c r="F42" s="386">
        <f t="shared" ref="F42:O42" si="6">SUM(F33:F41)</f>
        <v>8</v>
      </c>
      <c r="G42" s="386">
        <f t="shared" si="6"/>
        <v>8</v>
      </c>
      <c r="H42" s="386">
        <f t="shared" si="6"/>
        <v>9</v>
      </c>
      <c r="I42" s="386">
        <f t="shared" si="6"/>
        <v>9</v>
      </c>
      <c r="J42" s="386">
        <f t="shared" si="6"/>
        <v>4</v>
      </c>
      <c r="K42" s="386">
        <f t="shared" si="6"/>
        <v>4</v>
      </c>
      <c r="L42" s="386">
        <f t="shared" si="6"/>
        <v>5</v>
      </c>
      <c r="M42" s="386">
        <f t="shared" si="6"/>
        <v>5</v>
      </c>
      <c r="N42" s="386">
        <f t="shared" si="6"/>
        <v>0</v>
      </c>
      <c r="O42" s="386">
        <f t="shared" si="6"/>
        <v>0</v>
      </c>
      <c r="P42" s="386">
        <f t="shared" si="2"/>
        <v>26</v>
      </c>
      <c r="R42" s="481"/>
      <c r="S42" s="481"/>
      <c r="T42" s="481"/>
      <c r="U42" s="481"/>
      <c r="V42" s="481"/>
    </row>
    <row r="43" spans="1:26">
      <c r="A43" s="395">
        <f>LEN(C43)</f>
        <v>32</v>
      </c>
      <c r="B43" s="396">
        <v>24</v>
      </c>
      <c r="C43" s="762" t="s">
        <v>257</v>
      </c>
      <c r="D43" s="762"/>
      <c r="E43" s="429" t="s">
        <v>248</v>
      </c>
      <c r="F43" s="397"/>
      <c r="G43" s="397"/>
      <c r="H43" s="399"/>
      <c r="I43" s="399"/>
      <c r="J43" s="397">
        <v>2</v>
      </c>
      <c r="K43" s="397">
        <v>2</v>
      </c>
      <c r="L43" s="399">
        <v>3</v>
      </c>
      <c r="M43" s="399">
        <v>3</v>
      </c>
      <c r="N43" s="397"/>
      <c r="O43" s="397"/>
      <c r="P43" s="379">
        <f t="shared" si="2"/>
        <v>5</v>
      </c>
      <c r="R43" s="481"/>
      <c r="S43" s="481"/>
      <c r="T43" s="481"/>
      <c r="U43" s="481"/>
      <c r="V43" s="481"/>
      <c r="X43" s="395" t="s">
        <v>256</v>
      </c>
    </row>
    <row r="44" spans="1:26">
      <c r="A44" s="395">
        <f t="shared" ref="A44:A51" si="7">LEN(C44)</f>
        <v>29</v>
      </c>
      <c r="B44" s="396">
        <v>25</v>
      </c>
      <c r="C44" s="762" t="s">
        <v>259</v>
      </c>
      <c r="D44" s="762"/>
      <c r="E44" s="429" t="s">
        <v>248</v>
      </c>
      <c r="F44" s="397"/>
      <c r="G44" s="397"/>
      <c r="H44" s="399"/>
      <c r="I44" s="399"/>
      <c r="J44" s="397"/>
      <c r="K44" s="397"/>
      <c r="L44" s="399">
        <v>3</v>
      </c>
      <c r="M44" s="399">
        <v>3</v>
      </c>
      <c r="N44" s="397">
        <v>4</v>
      </c>
      <c r="O44" s="397"/>
      <c r="P44" s="379">
        <f t="shared" si="2"/>
        <v>5</v>
      </c>
      <c r="R44" s="481"/>
      <c r="S44" s="481"/>
      <c r="T44" s="481"/>
      <c r="U44" s="481"/>
      <c r="V44" s="481"/>
      <c r="X44" s="395" t="s">
        <v>258</v>
      </c>
    </row>
    <row r="45" spans="1:26">
      <c r="A45" s="395">
        <f t="shared" si="7"/>
        <v>38</v>
      </c>
      <c r="B45" s="635">
        <v>26</v>
      </c>
      <c r="C45" s="762" t="s">
        <v>261</v>
      </c>
      <c r="D45" s="762"/>
      <c r="E45" s="429" t="s">
        <v>248</v>
      </c>
      <c r="F45" s="397"/>
      <c r="G45" s="397"/>
      <c r="H45" s="399"/>
      <c r="I45" s="399"/>
      <c r="J45" s="397">
        <v>2</v>
      </c>
      <c r="K45" s="397">
        <v>2</v>
      </c>
      <c r="L45" s="399">
        <v>2</v>
      </c>
      <c r="M45" s="399">
        <v>2</v>
      </c>
      <c r="N45" s="397">
        <v>3</v>
      </c>
      <c r="O45" s="424"/>
      <c r="P45" s="379">
        <f t="shared" si="2"/>
        <v>5.5</v>
      </c>
      <c r="R45" s="481"/>
      <c r="S45" s="481"/>
      <c r="T45" s="481"/>
      <c r="U45" s="481"/>
      <c r="V45" s="481"/>
      <c r="X45" s="395" t="s">
        <v>260</v>
      </c>
    </row>
    <row r="46" spans="1:26">
      <c r="A46" s="395">
        <f t="shared" si="7"/>
        <v>43</v>
      </c>
      <c r="B46" s="635">
        <v>27</v>
      </c>
      <c r="C46" s="763" t="s">
        <v>95</v>
      </c>
      <c r="D46" s="763"/>
      <c r="E46" s="429" t="s">
        <v>27</v>
      </c>
      <c r="F46" s="425"/>
      <c r="G46" s="397"/>
      <c r="H46" s="399">
        <v>2</v>
      </c>
      <c r="I46" s="426">
        <v>2</v>
      </c>
      <c r="J46" s="424">
        <v>4</v>
      </c>
      <c r="K46" s="424">
        <v>4</v>
      </c>
      <c r="L46" s="427"/>
      <c r="M46" s="427"/>
      <c r="N46" s="424"/>
      <c r="O46" s="425"/>
      <c r="P46" s="379">
        <f t="shared" si="2"/>
        <v>6</v>
      </c>
      <c r="R46" s="481"/>
      <c r="S46" s="481"/>
      <c r="T46" s="481"/>
      <c r="U46" s="481"/>
      <c r="V46" s="481"/>
      <c r="X46" s="395" t="s">
        <v>262</v>
      </c>
    </row>
    <row r="47" spans="1:26">
      <c r="A47" s="395">
        <f t="shared" si="7"/>
        <v>20</v>
      </c>
      <c r="B47" s="635">
        <v>28</v>
      </c>
      <c r="C47" s="763" t="s">
        <v>96</v>
      </c>
      <c r="D47" s="763"/>
      <c r="E47" s="429" t="s">
        <v>27</v>
      </c>
      <c r="F47" s="425">
        <v>3</v>
      </c>
      <c r="G47" s="425">
        <v>3</v>
      </c>
      <c r="H47" s="426">
        <v>2</v>
      </c>
      <c r="I47" s="426">
        <v>2</v>
      </c>
      <c r="J47" s="428"/>
      <c r="K47" s="425"/>
      <c r="L47" s="427"/>
      <c r="M47" s="427"/>
      <c r="N47" s="424"/>
      <c r="O47" s="425"/>
      <c r="P47" s="379">
        <f t="shared" si="2"/>
        <v>5</v>
      </c>
      <c r="R47" s="481"/>
      <c r="S47" s="481"/>
      <c r="T47" s="481"/>
      <c r="U47" s="481"/>
      <c r="V47" s="481"/>
      <c r="X47" s="395" t="s">
        <v>263</v>
      </c>
    </row>
    <row r="48" spans="1:26">
      <c r="A48" s="395"/>
      <c r="B48" s="635">
        <v>29</v>
      </c>
      <c r="C48" s="767" t="s">
        <v>333</v>
      </c>
      <c r="D48" s="768"/>
      <c r="E48" s="607" t="s">
        <v>345</v>
      </c>
      <c r="F48" s="608"/>
      <c r="G48" s="608"/>
      <c r="H48" s="608"/>
      <c r="I48" s="608"/>
      <c r="J48" s="608"/>
      <c r="K48" s="608"/>
      <c r="L48" s="608"/>
      <c r="M48" s="608"/>
      <c r="N48" s="608"/>
      <c r="O48" s="609">
        <v>3</v>
      </c>
      <c r="P48" s="21">
        <f t="shared" si="2"/>
        <v>1.5</v>
      </c>
      <c r="R48" s="481"/>
      <c r="S48" s="481"/>
      <c r="T48" s="481"/>
      <c r="U48" s="481"/>
      <c r="V48" s="481"/>
      <c r="X48" s="395"/>
    </row>
    <row r="49" spans="1:25">
      <c r="A49" s="395">
        <f t="shared" si="7"/>
        <v>40</v>
      </c>
      <c r="B49" s="635">
        <v>30</v>
      </c>
      <c r="C49" s="764" t="s">
        <v>334</v>
      </c>
      <c r="D49" s="765"/>
      <c r="E49" s="607" t="s">
        <v>345</v>
      </c>
      <c r="F49" s="608"/>
      <c r="G49" s="608"/>
      <c r="H49" s="608"/>
      <c r="I49" s="608"/>
      <c r="J49" s="608"/>
      <c r="K49" s="608"/>
      <c r="L49" s="608"/>
      <c r="M49" s="608"/>
      <c r="N49" s="608"/>
      <c r="O49" s="187">
        <v>3</v>
      </c>
      <c r="P49" s="21">
        <f t="shared" si="2"/>
        <v>1.5</v>
      </c>
      <c r="R49" s="481"/>
      <c r="S49" s="481"/>
      <c r="T49" s="481"/>
      <c r="U49" s="481"/>
      <c r="V49" s="481"/>
      <c r="X49" s="395" t="s">
        <v>264</v>
      </c>
    </row>
    <row r="50" spans="1:25">
      <c r="A50" s="395"/>
      <c r="B50" s="635">
        <v>31</v>
      </c>
      <c r="C50" s="659" t="s">
        <v>346</v>
      </c>
      <c r="D50" s="660"/>
      <c r="E50" s="77" t="s">
        <v>345</v>
      </c>
      <c r="F50" s="98"/>
      <c r="G50" s="98"/>
      <c r="H50" s="98"/>
      <c r="I50" s="98"/>
      <c r="J50" s="98"/>
      <c r="K50" s="98"/>
      <c r="L50" s="98"/>
      <c r="M50" s="98"/>
      <c r="N50" s="98"/>
      <c r="O50" s="89">
        <v>1</v>
      </c>
      <c r="P50" s="21">
        <f t="shared" si="2"/>
        <v>0.5</v>
      </c>
      <c r="R50" s="481"/>
      <c r="S50" s="481"/>
      <c r="T50" s="481"/>
      <c r="U50" s="481"/>
      <c r="V50" s="481"/>
      <c r="X50" s="395"/>
    </row>
    <row r="51" spans="1:25">
      <c r="A51" s="395">
        <f t="shared" si="7"/>
        <v>17</v>
      </c>
      <c r="B51" s="770">
        <v>32</v>
      </c>
      <c r="C51" s="766" t="s">
        <v>97</v>
      </c>
      <c r="D51" s="766"/>
      <c r="E51" s="429" t="s">
        <v>248</v>
      </c>
      <c r="F51" s="401"/>
      <c r="G51" s="401"/>
      <c r="H51" s="401"/>
      <c r="I51" s="401"/>
      <c r="J51" s="401"/>
      <c r="K51" s="401"/>
      <c r="L51" s="401"/>
      <c r="M51" s="401" t="s">
        <v>98</v>
      </c>
      <c r="N51" s="401"/>
      <c r="O51" s="401"/>
      <c r="P51" s="401"/>
      <c r="Q51" s="380"/>
      <c r="R51" s="481"/>
      <c r="S51" s="481"/>
      <c r="T51" s="481"/>
      <c r="U51" s="481"/>
      <c r="V51" s="481"/>
    </row>
    <row r="52" spans="1:25">
      <c r="A52" s="395"/>
      <c r="B52" s="771"/>
      <c r="C52" s="766"/>
      <c r="D52" s="766"/>
      <c r="E52" s="429" t="s">
        <v>27</v>
      </c>
      <c r="F52" s="401"/>
      <c r="G52" s="401"/>
      <c r="H52" s="401"/>
      <c r="I52" s="401"/>
      <c r="J52" s="401"/>
      <c r="K52" s="401" t="s">
        <v>98</v>
      </c>
      <c r="L52" s="401"/>
      <c r="M52" s="401"/>
      <c r="N52" s="401"/>
      <c r="O52" s="401"/>
      <c r="P52" s="392"/>
      <c r="Q52" s="380"/>
      <c r="R52" s="481"/>
      <c r="S52" s="481"/>
      <c r="T52" s="481"/>
      <c r="U52" s="481"/>
      <c r="V52" s="481"/>
    </row>
    <row r="53" spans="1:25">
      <c r="B53" s="402" t="s">
        <v>99</v>
      </c>
      <c r="C53" s="403"/>
      <c r="D53" s="400"/>
      <c r="E53" s="400"/>
      <c r="F53" s="404">
        <f>SUM(F43:F52)</f>
        <v>3</v>
      </c>
      <c r="G53" s="404">
        <f t="shared" ref="G53:O53" si="8">SUM(G43:G52)</f>
        <v>3</v>
      </c>
      <c r="H53" s="404">
        <f t="shared" si="8"/>
        <v>4</v>
      </c>
      <c r="I53" s="404">
        <f t="shared" si="8"/>
        <v>4</v>
      </c>
      <c r="J53" s="404">
        <f t="shared" si="8"/>
        <v>8</v>
      </c>
      <c r="K53" s="404">
        <f t="shared" si="8"/>
        <v>8</v>
      </c>
      <c r="L53" s="404">
        <f t="shared" si="8"/>
        <v>8</v>
      </c>
      <c r="M53" s="404">
        <f t="shared" si="8"/>
        <v>8</v>
      </c>
      <c r="N53" s="404">
        <f t="shared" si="8"/>
        <v>7</v>
      </c>
      <c r="O53" s="404">
        <f t="shared" si="8"/>
        <v>7</v>
      </c>
      <c r="P53" s="386">
        <f>SUM(F53:O53)/2</f>
        <v>30</v>
      </c>
      <c r="Q53" s="380"/>
      <c r="R53" s="481"/>
      <c r="S53" s="481"/>
      <c r="T53" s="481"/>
      <c r="U53" s="481"/>
      <c r="V53" s="481"/>
    </row>
    <row r="54" spans="1:25">
      <c r="B54" s="405" t="s">
        <v>106</v>
      </c>
      <c r="C54" s="406"/>
      <c r="D54" s="407"/>
      <c r="E54" s="407"/>
      <c r="F54" s="408">
        <f t="shared" ref="F54:O54" si="9">SUM(F53,F42)</f>
        <v>11</v>
      </c>
      <c r="G54" s="408">
        <f t="shared" si="9"/>
        <v>11</v>
      </c>
      <c r="H54" s="408">
        <f t="shared" si="9"/>
        <v>13</v>
      </c>
      <c r="I54" s="408">
        <f t="shared" si="9"/>
        <v>13</v>
      </c>
      <c r="J54" s="408">
        <f t="shared" si="9"/>
        <v>12</v>
      </c>
      <c r="K54" s="408">
        <f t="shared" si="9"/>
        <v>12</v>
      </c>
      <c r="L54" s="408">
        <f t="shared" si="9"/>
        <v>13</v>
      </c>
      <c r="M54" s="408">
        <f t="shared" si="9"/>
        <v>13</v>
      </c>
      <c r="N54" s="408">
        <f t="shared" si="9"/>
        <v>7</v>
      </c>
      <c r="O54" s="408">
        <f t="shared" si="9"/>
        <v>7</v>
      </c>
      <c r="P54" s="409">
        <f>SUM(F54:O54)/2</f>
        <v>56</v>
      </c>
      <c r="Q54" s="380"/>
      <c r="R54" s="380"/>
    </row>
    <row r="55" spans="1:25">
      <c r="B55" s="769" t="s">
        <v>112</v>
      </c>
      <c r="C55" s="769"/>
      <c r="D55" s="769"/>
      <c r="E55" s="769"/>
      <c r="F55" s="410">
        <v>11</v>
      </c>
      <c r="G55" s="410">
        <v>11</v>
      </c>
      <c r="H55" s="411">
        <v>13</v>
      </c>
      <c r="I55" s="411">
        <v>13</v>
      </c>
      <c r="J55" s="411">
        <v>12</v>
      </c>
      <c r="K55" s="411">
        <v>12</v>
      </c>
      <c r="L55" s="411">
        <v>13</v>
      </c>
      <c r="M55" s="411">
        <v>13</v>
      </c>
      <c r="N55" s="412">
        <v>7</v>
      </c>
      <c r="O55" s="413">
        <v>7</v>
      </c>
      <c r="P55" s="414">
        <f>SUM(F55:O55)/2</f>
        <v>56</v>
      </c>
      <c r="Q55" s="380"/>
      <c r="R55" s="380"/>
    </row>
    <row r="56" spans="1:25">
      <c r="A56" s="361"/>
      <c r="B56" s="772" t="s">
        <v>114</v>
      </c>
      <c r="C56" s="772"/>
      <c r="D56" s="772"/>
      <c r="E56" s="772"/>
      <c r="F56" s="415"/>
      <c r="G56" s="415"/>
      <c r="H56" s="415"/>
      <c r="I56" s="415"/>
      <c r="J56" s="415"/>
      <c r="K56" s="415" t="s">
        <v>27</v>
      </c>
      <c r="L56" s="415"/>
      <c r="M56" s="415"/>
      <c r="N56" s="415" t="s">
        <v>248</v>
      </c>
      <c r="O56" s="415"/>
      <c r="P56" s="416">
        <v>2</v>
      </c>
      <c r="Q56" s="380"/>
      <c r="R56" s="380"/>
    </row>
    <row r="57" spans="1:25" ht="30.75" customHeight="1">
      <c r="B57" s="774" t="s">
        <v>59</v>
      </c>
      <c r="C57" s="775"/>
      <c r="D57" s="775"/>
      <c r="E57" s="776"/>
      <c r="F57" s="482">
        <f>F54+F28+F32</f>
        <v>36</v>
      </c>
      <c r="G57" s="482">
        <f t="shared" ref="G57:O57" si="10">G54+G28+G32</f>
        <v>36</v>
      </c>
      <c r="H57" s="482">
        <f t="shared" si="10"/>
        <v>36</v>
      </c>
      <c r="I57" s="482">
        <f t="shared" si="10"/>
        <v>36</v>
      </c>
      <c r="J57" s="482">
        <f t="shared" si="10"/>
        <v>35</v>
      </c>
      <c r="K57" s="482">
        <f t="shared" si="10"/>
        <v>35</v>
      </c>
      <c r="L57" s="482">
        <f t="shared" si="10"/>
        <v>34</v>
      </c>
      <c r="M57" s="482">
        <f t="shared" si="10"/>
        <v>34</v>
      </c>
      <c r="N57" s="482">
        <f t="shared" si="10"/>
        <v>27</v>
      </c>
      <c r="O57" s="482">
        <f t="shared" si="10"/>
        <v>25</v>
      </c>
      <c r="P57" s="487">
        <f>SUM(F57:O57)/2</f>
        <v>167</v>
      </c>
      <c r="Q57" s="380"/>
      <c r="R57" s="380"/>
      <c r="S57" s="477">
        <f>(P53/P54)*100</f>
        <v>53.571428571428569</v>
      </c>
      <c r="T57" s="359" t="s">
        <v>110</v>
      </c>
    </row>
    <row r="58" spans="1:25" ht="25.05" customHeight="1">
      <c r="B58" s="777"/>
      <c r="C58" s="748" t="s">
        <v>300</v>
      </c>
      <c r="D58" s="773" t="s">
        <v>116</v>
      </c>
      <c r="E58" s="773"/>
      <c r="F58" s="418">
        <v>1</v>
      </c>
      <c r="G58" s="419">
        <v>1</v>
      </c>
      <c r="H58" s="419">
        <v>1</v>
      </c>
      <c r="I58" s="419">
        <v>1</v>
      </c>
      <c r="J58" s="419"/>
      <c r="K58" s="419"/>
      <c r="L58" s="419"/>
      <c r="M58" s="419"/>
      <c r="N58" s="419">
        <v>2</v>
      </c>
      <c r="O58" s="419">
        <v>2</v>
      </c>
      <c r="P58" s="758">
        <f>SUM(F58:O59)/2</f>
        <v>4</v>
      </c>
      <c r="Q58" s="380"/>
      <c r="R58" s="380"/>
      <c r="S58" s="361"/>
      <c r="T58" s="361"/>
    </row>
    <row r="59" spans="1:25" ht="13.5" customHeight="1">
      <c r="B59" s="777"/>
      <c r="C59" s="749"/>
      <c r="D59" s="778" t="s">
        <v>39</v>
      </c>
      <c r="E59" s="778"/>
      <c r="F59" s="589"/>
      <c r="G59" s="590"/>
      <c r="H59" s="590"/>
      <c r="I59" s="590"/>
      <c r="J59" s="590"/>
      <c r="K59" s="590"/>
      <c r="L59" s="590"/>
      <c r="M59" s="590"/>
      <c r="N59" s="590"/>
      <c r="O59" s="590"/>
      <c r="P59" s="759"/>
      <c r="Q59" s="380"/>
      <c r="R59" s="380"/>
      <c r="S59" s="361"/>
      <c r="T59" s="361"/>
    </row>
    <row r="60" spans="1:25">
      <c r="B60" s="72">
        <v>1</v>
      </c>
      <c r="C60" s="646" t="s">
        <v>117</v>
      </c>
      <c r="D60" s="644"/>
      <c r="E60" s="645"/>
      <c r="F60" s="124">
        <v>2</v>
      </c>
      <c r="G60" s="124">
        <v>2</v>
      </c>
      <c r="H60" s="124">
        <v>2</v>
      </c>
      <c r="I60" s="124">
        <v>2</v>
      </c>
      <c r="J60" s="124">
        <v>1</v>
      </c>
      <c r="K60" s="124">
        <v>1</v>
      </c>
      <c r="L60" s="124">
        <v>1</v>
      </c>
      <c r="M60" s="124">
        <v>1</v>
      </c>
      <c r="N60" s="124">
        <v>1</v>
      </c>
      <c r="O60" s="124">
        <v>1</v>
      </c>
      <c r="P60" s="126" t="s">
        <v>118</v>
      </c>
      <c r="Q60" s="361"/>
      <c r="R60" s="361"/>
    </row>
    <row r="61" spans="1:25">
      <c r="B61" s="72">
        <v>2</v>
      </c>
      <c r="C61" s="643" t="s">
        <v>119</v>
      </c>
      <c r="D61" s="644"/>
      <c r="E61" s="645"/>
      <c r="F61" s="124">
        <v>0.5</v>
      </c>
      <c r="G61" s="124"/>
      <c r="H61" s="124">
        <v>0.5</v>
      </c>
      <c r="I61" s="124"/>
      <c r="J61" s="124"/>
      <c r="K61" s="124"/>
      <c r="L61" s="124"/>
      <c r="M61" s="129"/>
      <c r="N61" s="130"/>
      <c r="O61" s="130"/>
      <c r="P61" s="126" t="s">
        <v>118</v>
      </c>
      <c r="Q61" s="361"/>
      <c r="R61" s="361"/>
      <c r="U61" s="361"/>
    </row>
    <row r="62" spans="1:25">
      <c r="B62" s="72">
        <v>3</v>
      </c>
      <c r="C62" s="661" t="s">
        <v>349</v>
      </c>
      <c r="D62" s="662"/>
      <c r="E62" s="658"/>
      <c r="F62" s="124"/>
      <c r="G62" s="124"/>
      <c r="H62" s="124"/>
      <c r="I62" s="124"/>
      <c r="J62" s="124">
        <v>1</v>
      </c>
      <c r="K62" s="124">
        <v>1</v>
      </c>
      <c r="L62" s="124"/>
      <c r="M62" s="629"/>
      <c r="N62" s="630"/>
      <c r="O62" s="630"/>
      <c r="P62" s="126" t="s">
        <v>118</v>
      </c>
      <c r="Q62" s="361"/>
      <c r="R62" s="361"/>
      <c r="U62" s="361"/>
    </row>
    <row r="63" spans="1:25">
      <c r="B63" s="72">
        <v>4</v>
      </c>
      <c r="C63" s="643" t="s">
        <v>120</v>
      </c>
      <c r="D63" s="644"/>
      <c r="E63" s="645"/>
      <c r="F63" s="124"/>
      <c r="G63" s="124"/>
      <c r="H63" s="124"/>
      <c r="I63" s="124"/>
      <c r="J63" s="124"/>
      <c r="K63" s="124"/>
      <c r="L63" s="124"/>
      <c r="M63" s="129"/>
      <c r="N63" s="130"/>
      <c r="O63" s="130"/>
      <c r="P63" s="126" t="s">
        <v>118</v>
      </c>
      <c r="Q63" s="361"/>
      <c r="R63" s="361"/>
      <c r="V63" s="361"/>
      <c r="W63" s="361"/>
      <c r="X63" s="361"/>
      <c r="Y63" s="361"/>
    </row>
    <row r="64" spans="1:25">
      <c r="B64" s="72">
        <v>5</v>
      </c>
      <c r="C64" s="643" t="s">
        <v>266</v>
      </c>
      <c r="D64" s="644"/>
      <c r="E64" s="645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361"/>
      <c r="R64" s="361"/>
    </row>
    <row r="65" spans="1:25">
      <c r="B65" s="72">
        <v>6</v>
      </c>
      <c r="C65" s="643" t="s">
        <v>121</v>
      </c>
      <c r="D65" s="644"/>
      <c r="E65" s="645"/>
      <c r="F65" s="124"/>
      <c r="G65" s="124"/>
      <c r="H65" s="124"/>
      <c r="I65" s="124"/>
      <c r="J65" s="124"/>
      <c r="K65" s="124"/>
      <c r="L65" s="124"/>
      <c r="M65" s="129"/>
      <c r="N65" s="130"/>
      <c r="O65" s="130"/>
      <c r="P65" s="126" t="s">
        <v>118</v>
      </c>
      <c r="Q65" s="361"/>
      <c r="R65" s="361"/>
    </row>
    <row r="66" spans="1:25">
      <c r="B66" s="72">
        <v>7</v>
      </c>
      <c r="C66" s="643" t="s">
        <v>122</v>
      </c>
      <c r="D66" s="644"/>
      <c r="E66" s="645"/>
      <c r="F66" s="124"/>
      <c r="G66" s="124"/>
      <c r="H66" s="124"/>
      <c r="I66" s="124"/>
      <c r="J66" s="124"/>
      <c r="K66" s="124"/>
      <c r="L66" s="124"/>
      <c r="M66" s="129"/>
      <c r="N66" s="130"/>
      <c r="O66" s="130"/>
      <c r="P66" s="126" t="s">
        <v>118</v>
      </c>
      <c r="Q66" s="361"/>
      <c r="R66" s="361"/>
    </row>
    <row r="67" spans="1:25">
      <c r="B67" s="72">
        <v>8</v>
      </c>
      <c r="C67" s="643" t="s">
        <v>123</v>
      </c>
      <c r="D67" s="644"/>
      <c r="E67" s="645"/>
      <c r="F67" s="124"/>
      <c r="G67" s="124"/>
      <c r="H67" s="124"/>
      <c r="I67" s="124"/>
      <c r="J67" s="124"/>
      <c r="K67" s="124"/>
      <c r="L67" s="124"/>
      <c r="M67" s="129"/>
      <c r="N67" s="130"/>
      <c r="O67" s="130"/>
      <c r="P67" s="126" t="s">
        <v>118</v>
      </c>
      <c r="Q67" s="431"/>
      <c r="R67" s="431"/>
    </row>
    <row r="68" spans="1:25">
      <c r="B68" s="72">
        <v>9</v>
      </c>
      <c r="C68" s="643" t="s">
        <v>124</v>
      </c>
      <c r="D68" s="644"/>
      <c r="E68" s="645"/>
      <c r="F68" s="124"/>
      <c r="G68" s="124"/>
      <c r="H68" s="124"/>
      <c r="I68" s="124"/>
      <c r="J68" s="124"/>
      <c r="K68" s="124"/>
      <c r="L68" s="124"/>
      <c r="M68" s="129"/>
      <c r="N68" s="130"/>
      <c r="O68" s="130"/>
      <c r="P68" s="126" t="s">
        <v>118</v>
      </c>
      <c r="Q68" s="361"/>
      <c r="R68" s="361"/>
    </row>
    <row r="69" spans="1:25">
      <c r="B69" s="72">
        <v>10</v>
      </c>
      <c r="C69" s="643" t="s">
        <v>125</v>
      </c>
      <c r="D69" s="644"/>
      <c r="E69" s="645"/>
      <c r="F69" s="124" t="s">
        <v>126</v>
      </c>
      <c r="G69" s="124"/>
      <c r="H69" s="124"/>
      <c r="I69" s="124"/>
      <c r="J69" s="124"/>
      <c r="K69" s="124"/>
      <c r="L69" s="124"/>
      <c r="M69" s="129"/>
      <c r="N69" s="130"/>
      <c r="O69" s="130" t="s">
        <v>126</v>
      </c>
      <c r="P69" s="126" t="s">
        <v>118</v>
      </c>
      <c r="Q69" s="361"/>
      <c r="R69" s="361"/>
    </row>
    <row r="70" spans="1:25">
      <c r="A70" s="420"/>
      <c r="B70" s="72">
        <v>11</v>
      </c>
      <c r="C70" s="643" t="s">
        <v>128</v>
      </c>
      <c r="D70" s="644"/>
      <c r="E70" s="645"/>
      <c r="F70" s="592"/>
      <c r="G70" s="592"/>
      <c r="H70" s="592"/>
      <c r="I70" s="592"/>
      <c r="J70" s="592"/>
      <c r="K70" s="592"/>
      <c r="L70" s="592"/>
      <c r="M70" s="593"/>
      <c r="N70" s="594"/>
      <c r="O70" s="594"/>
      <c r="P70" s="134" t="s">
        <v>118</v>
      </c>
      <c r="Q70" s="420"/>
      <c r="R70" s="420"/>
    </row>
    <row r="71" spans="1:25">
      <c r="A71" s="420"/>
      <c r="B71" s="761" t="s">
        <v>129</v>
      </c>
      <c r="C71" s="761"/>
      <c r="D71" s="761"/>
      <c r="E71" s="761"/>
      <c r="F71" s="417">
        <f t="shared" ref="F71:O71" si="11">SUM(F58:F70)</f>
        <v>3.5</v>
      </c>
      <c r="G71" s="417">
        <f t="shared" si="11"/>
        <v>3</v>
      </c>
      <c r="H71" s="417">
        <f t="shared" si="11"/>
        <v>3.5</v>
      </c>
      <c r="I71" s="417">
        <f t="shared" si="11"/>
        <v>3</v>
      </c>
      <c r="J71" s="417">
        <f t="shared" si="11"/>
        <v>2</v>
      </c>
      <c r="K71" s="417">
        <f t="shared" si="11"/>
        <v>2</v>
      </c>
      <c r="L71" s="417">
        <f t="shared" si="11"/>
        <v>1</v>
      </c>
      <c r="M71" s="417">
        <f t="shared" si="11"/>
        <v>1</v>
      </c>
      <c r="N71" s="417">
        <f t="shared" si="11"/>
        <v>3</v>
      </c>
      <c r="O71" s="417">
        <f t="shared" si="11"/>
        <v>3</v>
      </c>
      <c r="P71" s="417">
        <f>SUM(F71:O71)</f>
        <v>25</v>
      </c>
      <c r="Q71" s="420"/>
      <c r="R71" s="420"/>
    </row>
    <row r="72" spans="1:25">
      <c r="A72" s="420"/>
      <c r="B72" s="421"/>
      <c r="C72" s="760" t="s">
        <v>265</v>
      </c>
      <c r="D72" s="760"/>
      <c r="E72" s="384"/>
      <c r="F72" s="422"/>
      <c r="G72" s="422"/>
      <c r="H72" s="422"/>
      <c r="I72" s="422"/>
      <c r="J72" s="422"/>
      <c r="K72" s="422"/>
      <c r="L72" s="422"/>
      <c r="M72" s="422"/>
      <c r="N72" s="422"/>
      <c r="O72" s="422"/>
      <c r="P72" s="422"/>
      <c r="Q72" s="420"/>
      <c r="R72" s="420"/>
    </row>
    <row r="73" spans="1:25">
      <c r="B73" s="421"/>
      <c r="C73" s="361" t="s">
        <v>77</v>
      </c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  <c r="O73" s="361"/>
      <c r="P73" s="361"/>
      <c r="Q73" s="361"/>
      <c r="R73" s="361"/>
      <c r="S73" s="420"/>
      <c r="T73" s="420"/>
    </row>
    <row r="74" spans="1:25">
      <c r="B74" s="384"/>
      <c r="C74" s="384" t="s">
        <v>134</v>
      </c>
      <c r="D74" s="384"/>
      <c r="E74" s="384"/>
      <c r="F74" s="384"/>
      <c r="G74" s="384"/>
      <c r="H74" s="384"/>
      <c r="I74" s="384"/>
      <c r="J74" s="384"/>
      <c r="K74" s="384"/>
      <c r="L74" s="384"/>
      <c r="M74" s="384"/>
      <c r="N74" s="384"/>
      <c r="O74" s="384"/>
      <c r="P74" s="384"/>
      <c r="Q74" s="361"/>
      <c r="R74" s="361"/>
      <c r="S74" s="420"/>
      <c r="T74" s="420"/>
    </row>
    <row r="75" spans="1:25">
      <c r="B75" s="384"/>
      <c r="C75" s="384"/>
      <c r="D75" s="384"/>
      <c r="E75" s="384"/>
      <c r="F75" s="755" t="s">
        <v>78</v>
      </c>
      <c r="G75" s="755"/>
      <c r="H75" s="755"/>
      <c r="I75" s="755"/>
      <c r="J75" s="755"/>
      <c r="K75" s="755"/>
      <c r="L75" s="755"/>
      <c r="M75" s="755"/>
      <c r="N75" s="755"/>
      <c r="O75" s="755"/>
      <c r="P75" s="384"/>
      <c r="Q75" s="361"/>
      <c r="R75" s="361"/>
      <c r="S75" s="420"/>
      <c r="T75" s="420"/>
    </row>
    <row r="76" spans="1:25">
      <c r="B76" s="384"/>
      <c r="C76" s="384"/>
      <c r="D76" s="384"/>
      <c r="E76" s="361"/>
      <c r="F76" s="756">
        <v>36</v>
      </c>
      <c r="G76" s="756"/>
      <c r="H76" s="757">
        <v>36</v>
      </c>
      <c r="I76" s="757"/>
      <c r="J76" s="757">
        <v>35</v>
      </c>
      <c r="K76" s="757"/>
      <c r="L76" s="757">
        <v>34</v>
      </c>
      <c r="M76" s="757"/>
      <c r="N76" s="757">
        <v>26</v>
      </c>
      <c r="O76" s="757"/>
      <c r="P76" s="384"/>
      <c r="Q76" s="361"/>
      <c r="R76" s="361"/>
      <c r="U76" s="420"/>
    </row>
    <row r="77" spans="1:25">
      <c r="C77" s="364"/>
      <c r="D77" s="364"/>
      <c r="E77" s="361"/>
      <c r="Q77" s="361"/>
      <c r="R77" s="361"/>
      <c r="U77" s="420"/>
      <c r="V77" s="420"/>
      <c r="W77" s="420"/>
      <c r="X77" s="420"/>
      <c r="Y77" s="420"/>
    </row>
    <row r="78" spans="1:25">
      <c r="C78" s="361"/>
      <c r="D78" s="361"/>
      <c r="E78" s="361"/>
      <c r="Q78" s="361"/>
      <c r="R78" s="361"/>
      <c r="U78" s="420"/>
      <c r="V78" s="420"/>
      <c r="W78" s="420"/>
      <c r="X78" s="420"/>
      <c r="Y78" s="420"/>
    </row>
    <row r="79" spans="1:25">
      <c r="V79" s="420"/>
      <c r="W79" s="420"/>
      <c r="X79" s="420"/>
      <c r="Y79" s="420"/>
    </row>
    <row r="87" spans="3:18">
      <c r="C87" s="361"/>
      <c r="D87" s="361"/>
      <c r="Q87" s="361"/>
      <c r="R87" s="361"/>
    </row>
    <row r="91" spans="3:18">
      <c r="C91" s="361"/>
      <c r="D91" s="361"/>
      <c r="Q91" s="361"/>
      <c r="R91" s="361"/>
    </row>
    <row r="92" spans="3:18">
      <c r="Q92" s="361"/>
      <c r="R92" s="361"/>
    </row>
    <row r="93" spans="3:18">
      <c r="Q93" s="361"/>
      <c r="R93" s="361"/>
    </row>
    <row r="94" spans="3:18">
      <c r="Q94" s="361"/>
      <c r="R94" s="361"/>
    </row>
    <row r="95" spans="3:18">
      <c r="Q95" s="361"/>
      <c r="R95" s="361"/>
    </row>
    <row r="96" spans="3:18">
      <c r="Q96" s="361"/>
      <c r="R96" s="361"/>
    </row>
    <row r="97" spans="17:18">
      <c r="Q97" s="361"/>
      <c r="R97" s="361"/>
    </row>
    <row r="98" spans="17:18">
      <c r="Q98" s="361"/>
      <c r="R98" s="361"/>
    </row>
    <row r="99" spans="17:18">
      <c r="Q99" s="361"/>
      <c r="R99" s="361"/>
    </row>
    <row r="100" spans="17:18">
      <c r="Q100" s="361"/>
      <c r="R100" s="361"/>
    </row>
    <row r="101" spans="17:18">
      <c r="Q101" s="361"/>
      <c r="R101" s="361"/>
    </row>
    <row r="102" spans="17:18">
      <c r="Q102" s="361"/>
      <c r="R102" s="361"/>
    </row>
    <row r="103" spans="17:18">
      <c r="Q103" s="361"/>
      <c r="R103" s="361"/>
    </row>
    <row r="104" spans="17:18">
      <c r="Q104" s="361"/>
      <c r="R104" s="361"/>
    </row>
    <row r="105" spans="17:18">
      <c r="Q105" s="361"/>
      <c r="R105" s="361"/>
    </row>
    <row r="106" spans="17:18">
      <c r="Q106" s="361"/>
      <c r="R106" s="361"/>
    </row>
    <row r="107" spans="17:18">
      <c r="Q107" s="361"/>
      <c r="R107" s="361"/>
    </row>
    <row r="108" spans="17:18">
      <c r="Q108" s="361"/>
      <c r="R108" s="361"/>
    </row>
    <row r="109" spans="17:18">
      <c r="Q109" s="361"/>
      <c r="R109" s="361"/>
    </row>
    <row r="110" spans="17:18">
      <c r="Q110" s="361"/>
      <c r="R110" s="361"/>
    </row>
    <row r="111" spans="17:18">
      <c r="Q111" s="361"/>
      <c r="R111" s="361"/>
    </row>
    <row r="112" spans="17:18">
      <c r="Q112" s="361"/>
      <c r="R112" s="361"/>
    </row>
    <row r="113" spans="17:18">
      <c r="Q113" s="361"/>
      <c r="R113" s="361"/>
    </row>
    <row r="114" spans="17:18">
      <c r="Q114" s="361"/>
      <c r="R114" s="361"/>
    </row>
    <row r="115" spans="17:18">
      <c r="Q115" s="361"/>
      <c r="R115" s="361"/>
    </row>
    <row r="116" spans="17:18">
      <c r="Q116" s="361"/>
      <c r="R116" s="361"/>
    </row>
    <row r="117" spans="17:18">
      <c r="Q117" s="361"/>
      <c r="R117" s="361"/>
    </row>
    <row r="118" spans="17:18">
      <c r="Q118" s="361"/>
      <c r="R118" s="361"/>
    </row>
    <row r="119" spans="17:18">
      <c r="Q119" s="361"/>
      <c r="R119" s="361"/>
    </row>
    <row r="120" spans="17:18">
      <c r="Q120" s="361"/>
      <c r="R120" s="361"/>
    </row>
    <row r="121" spans="17:18">
      <c r="Q121" s="361"/>
      <c r="R121" s="361"/>
    </row>
    <row r="122" spans="17:18">
      <c r="Q122" s="361"/>
      <c r="R122" s="361"/>
    </row>
    <row r="123" spans="17:18">
      <c r="Q123" s="361"/>
      <c r="R123" s="361"/>
    </row>
    <row r="124" spans="17:18">
      <c r="Q124" s="361"/>
      <c r="R124" s="361"/>
    </row>
    <row r="125" spans="17:18">
      <c r="Q125" s="361"/>
      <c r="R125" s="361"/>
    </row>
    <row r="126" spans="17:18">
      <c r="Q126" s="361"/>
      <c r="R126" s="361"/>
    </row>
    <row r="127" spans="17:18">
      <c r="Q127" s="361"/>
      <c r="R127" s="361"/>
    </row>
    <row r="128" spans="17:18">
      <c r="Q128" s="361"/>
      <c r="R128" s="361"/>
    </row>
    <row r="129" spans="17:18">
      <c r="Q129" s="361"/>
      <c r="R129" s="361"/>
    </row>
    <row r="130" spans="17:18">
      <c r="Q130" s="361"/>
      <c r="R130" s="361"/>
    </row>
    <row r="131" spans="17:18">
      <c r="Q131" s="361"/>
      <c r="R131" s="361"/>
    </row>
    <row r="132" spans="17:18">
      <c r="Q132" s="361"/>
      <c r="R132" s="361"/>
    </row>
    <row r="133" spans="17:18">
      <c r="Q133" s="361"/>
      <c r="R133" s="361"/>
    </row>
    <row r="134" spans="17:18">
      <c r="Q134" s="361"/>
      <c r="R134" s="361"/>
    </row>
    <row r="135" spans="17:18">
      <c r="Q135" s="361"/>
      <c r="R135" s="361"/>
    </row>
    <row r="136" spans="17:18">
      <c r="Q136" s="361"/>
      <c r="R136" s="361"/>
    </row>
    <row r="137" spans="17:18">
      <c r="Q137" s="361"/>
      <c r="R137" s="361"/>
    </row>
    <row r="138" spans="17:18">
      <c r="Q138" s="361"/>
      <c r="R138" s="361"/>
    </row>
    <row r="139" spans="17:18">
      <c r="Q139" s="361"/>
      <c r="R139" s="361"/>
    </row>
    <row r="140" spans="17:18">
      <c r="Q140" s="361"/>
      <c r="R140" s="361"/>
    </row>
    <row r="141" spans="17:18">
      <c r="Q141" s="361"/>
      <c r="R141" s="361"/>
    </row>
    <row r="142" spans="17:18">
      <c r="Q142" s="361"/>
      <c r="R142" s="361"/>
    </row>
    <row r="143" spans="17:18">
      <c r="Q143" s="361"/>
      <c r="R143" s="361"/>
    </row>
    <row r="144" spans="17:18">
      <c r="Q144" s="361"/>
      <c r="R144" s="361"/>
    </row>
    <row r="145" spans="17:18">
      <c r="Q145" s="361"/>
      <c r="R145" s="361"/>
    </row>
    <row r="146" spans="17:18">
      <c r="Q146" s="361"/>
      <c r="R146" s="361"/>
    </row>
    <row r="147" spans="17:18">
      <c r="Q147" s="361"/>
      <c r="R147" s="361"/>
    </row>
    <row r="148" spans="17:18">
      <c r="Q148" s="361"/>
      <c r="R148" s="361"/>
    </row>
    <row r="149" spans="17:18">
      <c r="Q149" s="361"/>
      <c r="R149" s="361"/>
    </row>
    <row r="150" spans="17:18">
      <c r="Q150" s="361"/>
      <c r="R150" s="361"/>
    </row>
    <row r="151" spans="17:18">
      <c r="Q151" s="361"/>
      <c r="R151" s="361"/>
    </row>
    <row r="152" spans="17:18">
      <c r="Q152" s="361"/>
      <c r="R152" s="361"/>
    </row>
    <row r="153" spans="17:18">
      <c r="Q153" s="361"/>
      <c r="R153" s="361"/>
    </row>
    <row r="154" spans="17:18">
      <c r="Q154" s="361"/>
      <c r="R154" s="361"/>
    </row>
    <row r="155" spans="17:18">
      <c r="Q155" s="361"/>
      <c r="R155" s="361"/>
    </row>
    <row r="156" spans="17:18">
      <c r="Q156" s="361"/>
      <c r="R156" s="361"/>
    </row>
    <row r="157" spans="17:18">
      <c r="Q157" s="361"/>
      <c r="R157" s="361"/>
    </row>
    <row r="158" spans="17:18">
      <c r="Q158" s="361"/>
      <c r="R158" s="361"/>
    </row>
    <row r="159" spans="17:18">
      <c r="Q159" s="361"/>
      <c r="R159" s="361"/>
    </row>
    <row r="160" spans="17:18">
      <c r="Q160" s="361"/>
      <c r="R160" s="361"/>
    </row>
    <row r="161" spans="17:18">
      <c r="Q161" s="361"/>
      <c r="R161" s="361"/>
    </row>
    <row r="162" spans="17:18">
      <c r="Q162" s="361"/>
      <c r="R162" s="361"/>
    </row>
    <row r="163" spans="17:18">
      <c r="Q163" s="361"/>
      <c r="R163" s="361"/>
    </row>
    <row r="164" spans="17:18">
      <c r="Q164" s="361"/>
      <c r="R164" s="361"/>
    </row>
    <row r="165" spans="17:18">
      <c r="Q165" s="361"/>
      <c r="R165" s="361"/>
    </row>
    <row r="166" spans="17:18">
      <c r="Q166" s="361"/>
      <c r="R166" s="361"/>
    </row>
    <row r="167" spans="17:18">
      <c r="Q167" s="361"/>
      <c r="R167" s="361"/>
    </row>
    <row r="168" spans="17:18">
      <c r="Q168" s="361"/>
      <c r="R168" s="361"/>
    </row>
    <row r="169" spans="17:18">
      <c r="Q169" s="361"/>
      <c r="R169" s="361"/>
    </row>
    <row r="170" spans="17:18">
      <c r="Q170" s="361"/>
      <c r="R170" s="361"/>
    </row>
    <row r="171" spans="17:18">
      <c r="Q171" s="361"/>
      <c r="R171" s="361"/>
    </row>
    <row r="172" spans="17:18">
      <c r="Q172" s="361"/>
      <c r="R172" s="361"/>
    </row>
    <row r="173" spans="17:18">
      <c r="Q173" s="361"/>
      <c r="R173" s="361"/>
    </row>
    <row r="174" spans="17:18">
      <c r="Q174" s="361"/>
      <c r="R174" s="361"/>
    </row>
    <row r="175" spans="17:18">
      <c r="Q175" s="361"/>
      <c r="R175" s="361"/>
    </row>
    <row r="176" spans="17:18">
      <c r="Q176" s="361"/>
      <c r="R176" s="361"/>
    </row>
    <row r="177" spans="17:18">
      <c r="Q177" s="361"/>
      <c r="R177" s="361"/>
    </row>
    <row r="178" spans="17:18">
      <c r="Q178" s="361"/>
      <c r="R178" s="361"/>
    </row>
    <row r="179" spans="17:18">
      <c r="Q179" s="361"/>
      <c r="R179" s="361"/>
    </row>
    <row r="180" spans="17:18">
      <c r="Q180" s="361"/>
      <c r="R180" s="361"/>
    </row>
    <row r="181" spans="17:18">
      <c r="Q181" s="361"/>
      <c r="R181" s="361"/>
    </row>
    <row r="182" spans="17:18">
      <c r="Q182" s="361"/>
      <c r="R182" s="361"/>
    </row>
    <row r="183" spans="17:18">
      <c r="Q183" s="361"/>
      <c r="R183" s="361"/>
    </row>
    <row r="184" spans="17:18">
      <c r="Q184" s="361"/>
      <c r="R184" s="361"/>
    </row>
    <row r="185" spans="17:18">
      <c r="Q185" s="361"/>
      <c r="R185" s="361"/>
    </row>
    <row r="186" spans="17:18">
      <c r="Q186" s="361"/>
      <c r="R186" s="361"/>
    </row>
    <row r="187" spans="17:18">
      <c r="Q187" s="361"/>
      <c r="R187" s="361"/>
    </row>
    <row r="188" spans="17:18">
      <c r="Q188" s="361"/>
      <c r="R188" s="361"/>
    </row>
    <row r="189" spans="17:18">
      <c r="Q189" s="361"/>
      <c r="R189" s="361"/>
    </row>
    <row r="190" spans="17:18">
      <c r="Q190" s="361"/>
      <c r="R190" s="361"/>
    </row>
    <row r="191" spans="17:18">
      <c r="Q191" s="361"/>
      <c r="R191" s="361"/>
    </row>
    <row r="192" spans="17:18">
      <c r="Q192" s="361"/>
      <c r="R192" s="361"/>
    </row>
    <row r="193" spans="17:18">
      <c r="Q193" s="361"/>
      <c r="R193" s="361"/>
    </row>
    <row r="194" spans="17:18">
      <c r="Q194" s="361"/>
      <c r="R194" s="361"/>
    </row>
    <row r="195" spans="17:18">
      <c r="Q195" s="361"/>
      <c r="R195" s="361"/>
    </row>
    <row r="196" spans="17:18">
      <c r="Q196" s="361"/>
      <c r="R196" s="361"/>
    </row>
    <row r="197" spans="17:18">
      <c r="Q197" s="361"/>
      <c r="R197" s="361"/>
    </row>
    <row r="198" spans="17:18">
      <c r="Q198" s="361"/>
      <c r="R198" s="361"/>
    </row>
    <row r="199" spans="17:18">
      <c r="Q199" s="361"/>
      <c r="R199" s="361"/>
    </row>
    <row r="200" spans="17:18">
      <c r="Q200" s="361"/>
      <c r="R200" s="361"/>
    </row>
    <row r="201" spans="17:18">
      <c r="Q201" s="361"/>
      <c r="R201" s="361"/>
    </row>
    <row r="202" spans="17:18">
      <c r="Q202" s="361"/>
      <c r="R202" s="361"/>
    </row>
    <row r="203" spans="17:18">
      <c r="Q203" s="361"/>
      <c r="R203" s="361"/>
    </row>
    <row r="204" spans="17:18">
      <c r="Q204" s="361"/>
      <c r="R204" s="361"/>
    </row>
    <row r="205" spans="17:18">
      <c r="Q205" s="361"/>
      <c r="R205" s="361"/>
    </row>
    <row r="206" spans="17:18">
      <c r="Q206" s="361"/>
      <c r="R206" s="361"/>
    </row>
    <row r="207" spans="17:18">
      <c r="Q207" s="361"/>
      <c r="R207" s="361"/>
    </row>
    <row r="208" spans="17:18">
      <c r="Q208" s="361"/>
      <c r="R208" s="361"/>
    </row>
    <row r="209" spans="17:18">
      <c r="Q209" s="361"/>
      <c r="R209" s="361"/>
    </row>
    <row r="210" spans="17:18">
      <c r="Q210" s="361"/>
      <c r="R210" s="361"/>
    </row>
    <row r="211" spans="17:18">
      <c r="Q211" s="361"/>
      <c r="R211" s="361"/>
    </row>
    <row r="212" spans="17:18">
      <c r="Q212" s="361"/>
      <c r="R212" s="361"/>
    </row>
    <row r="213" spans="17:18">
      <c r="Q213" s="361"/>
      <c r="R213" s="361"/>
    </row>
    <row r="214" spans="17:18">
      <c r="Q214" s="361"/>
      <c r="R214" s="361"/>
    </row>
    <row r="215" spans="17:18">
      <c r="Q215" s="361"/>
      <c r="R215" s="361"/>
    </row>
    <row r="216" spans="17:18">
      <c r="Q216" s="361"/>
      <c r="R216" s="361"/>
    </row>
    <row r="217" spans="17:18">
      <c r="Q217" s="361"/>
      <c r="R217" s="361"/>
    </row>
    <row r="218" spans="17:18">
      <c r="Q218" s="361"/>
      <c r="R218" s="361"/>
    </row>
    <row r="219" spans="17:18">
      <c r="Q219" s="361"/>
      <c r="R219" s="361"/>
    </row>
    <row r="220" spans="17:18">
      <c r="Q220" s="361"/>
      <c r="R220" s="361"/>
    </row>
    <row r="221" spans="17:18">
      <c r="Q221" s="361"/>
      <c r="R221" s="361"/>
    </row>
    <row r="222" spans="17:18">
      <c r="Q222" s="361"/>
      <c r="R222" s="361"/>
    </row>
    <row r="223" spans="17:18">
      <c r="Q223" s="361"/>
      <c r="R223" s="361"/>
    </row>
    <row r="224" spans="17:18">
      <c r="Q224" s="361"/>
      <c r="R224" s="361"/>
    </row>
    <row r="225" spans="17:18">
      <c r="Q225" s="361"/>
      <c r="R225" s="361"/>
    </row>
    <row r="226" spans="17:18">
      <c r="Q226" s="361"/>
      <c r="R226" s="361"/>
    </row>
    <row r="227" spans="17:18">
      <c r="Q227" s="361"/>
      <c r="R227" s="361"/>
    </row>
    <row r="228" spans="17:18">
      <c r="Q228" s="361"/>
      <c r="R228" s="361"/>
    </row>
    <row r="229" spans="17:18">
      <c r="Q229" s="361"/>
      <c r="R229" s="361"/>
    </row>
    <row r="230" spans="17:18">
      <c r="Q230" s="361"/>
      <c r="R230" s="361"/>
    </row>
    <row r="231" spans="17:18">
      <c r="Q231" s="361"/>
      <c r="R231" s="361"/>
    </row>
    <row r="232" spans="17:18">
      <c r="Q232" s="361"/>
      <c r="R232" s="361"/>
    </row>
    <row r="233" spans="17:18">
      <c r="Q233" s="361"/>
      <c r="R233" s="361"/>
    </row>
    <row r="234" spans="17:18">
      <c r="Q234" s="361"/>
      <c r="R234" s="361"/>
    </row>
    <row r="235" spans="17:18">
      <c r="Q235" s="361"/>
      <c r="R235" s="361"/>
    </row>
    <row r="236" spans="17:18">
      <c r="Q236" s="361"/>
      <c r="R236" s="361"/>
    </row>
    <row r="237" spans="17:18">
      <c r="Q237" s="361"/>
      <c r="R237" s="361"/>
    </row>
    <row r="238" spans="17:18">
      <c r="Q238" s="361"/>
      <c r="R238" s="361"/>
    </row>
    <row r="239" spans="17:18">
      <c r="Q239" s="361"/>
      <c r="R239" s="361"/>
    </row>
    <row r="240" spans="17:18">
      <c r="Q240" s="361"/>
      <c r="R240" s="361"/>
    </row>
    <row r="241" spans="17:18">
      <c r="Q241" s="361"/>
      <c r="R241" s="361"/>
    </row>
    <row r="242" spans="17:18">
      <c r="Q242" s="361"/>
      <c r="R242" s="361"/>
    </row>
    <row r="243" spans="17:18">
      <c r="Q243" s="361"/>
      <c r="R243" s="361"/>
    </row>
    <row r="244" spans="17:18">
      <c r="Q244" s="361"/>
      <c r="R244" s="361"/>
    </row>
    <row r="245" spans="17:18">
      <c r="Q245" s="361"/>
      <c r="R245" s="361"/>
    </row>
    <row r="246" spans="17:18">
      <c r="Q246" s="361"/>
      <c r="R246" s="361"/>
    </row>
    <row r="247" spans="17:18">
      <c r="Q247" s="361"/>
      <c r="R247" s="361"/>
    </row>
    <row r="248" spans="17:18">
      <c r="Q248" s="361"/>
      <c r="R248" s="361"/>
    </row>
    <row r="249" spans="17:18">
      <c r="Q249" s="361"/>
      <c r="R249" s="361"/>
    </row>
    <row r="250" spans="17:18">
      <c r="Q250" s="361"/>
      <c r="R250" s="361"/>
    </row>
    <row r="251" spans="17:18">
      <c r="Q251" s="361"/>
      <c r="R251" s="361"/>
    </row>
    <row r="252" spans="17:18">
      <c r="Q252" s="361"/>
      <c r="R252" s="361"/>
    </row>
    <row r="253" spans="17:18">
      <c r="Q253" s="361"/>
      <c r="R253" s="361"/>
    </row>
    <row r="254" spans="17:18">
      <c r="Q254" s="361"/>
      <c r="R254" s="361"/>
    </row>
    <row r="255" spans="17:18">
      <c r="Q255" s="361"/>
      <c r="R255" s="361"/>
    </row>
    <row r="256" spans="17:18">
      <c r="Q256" s="361"/>
      <c r="R256" s="361"/>
    </row>
    <row r="257" spans="17:18">
      <c r="Q257" s="361"/>
      <c r="R257" s="361"/>
    </row>
    <row r="258" spans="17:18">
      <c r="Q258" s="361"/>
      <c r="R258" s="361"/>
    </row>
    <row r="259" spans="17:18">
      <c r="Q259" s="361"/>
      <c r="R259" s="361"/>
    </row>
    <row r="260" spans="17:18">
      <c r="Q260" s="361"/>
      <c r="R260" s="361"/>
    </row>
    <row r="261" spans="17:18">
      <c r="Q261" s="361"/>
      <c r="R261" s="361"/>
    </row>
    <row r="262" spans="17:18">
      <c r="Q262" s="361"/>
      <c r="R262" s="361"/>
    </row>
    <row r="263" spans="17:18">
      <c r="Q263" s="361"/>
      <c r="R263" s="361"/>
    </row>
    <row r="264" spans="17:18">
      <c r="Q264" s="361"/>
      <c r="R264" s="361"/>
    </row>
    <row r="265" spans="17:18">
      <c r="Q265" s="361"/>
      <c r="R265" s="361"/>
    </row>
    <row r="266" spans="17:18">
      <c r="Q266" s="361"/>
      <c r="R266" s="361"/>
    </row>
    <row r="267" spans="17:18">
      <c r="Q267" s="361"/>
      <c r="R267" s="361"/>
    </row>
    <row r="268" spans="17:18">
      <c r="Q268" s="361"/>
      <c r="R268" s="361"/>
    </row>
    <row r="269" spans="17:18">
      <c r="Q269" s="361"/>
      <c r="R269" s="361"/>
    </row>
    <row r="270" spans="17:18">
      <c r="Q270" s="361"/>
      <c r="R270" s="361"/>
    </row>
    <row r="271" spans="17:18">
      <c r="Q271" s="361"/>
      <c r="R271" s="361"/>
    </row>
    <row r="272" spans="17:18">
      <c r="Q272" s="361"/>
      <c r="R272" s="361"/>
    </row>
    <row r="273" spans="17:18">
      <c r="Q273" s="361"/>
      <c r="R273" s="361"/>
    </row>
    <row r="274" spans="17:18">
      <c r="Q274" s="361"/>
      <c r="R274" s="361"/>
    </row>
    <row r="275" spans="17:18">
      <c r="Q275" s="361"/>
      <c r="R275" s="361"/>
    </row>
    <row r="276" spans="17:18">
      <c r="Q276" s="361"/>
      <c r="R276" s="361"/>
    </row>
    <row r="277" spans="17:18">
      <c r="Q277" s="361"/>
      <c r="R277" s="361"/>
    </row>
    <row r="278" spans="17:18">
      <c r="Q278" s="361"/>
      <c r="R278" s="361"/>
    </row>
    <row r="279" spans="17:18">
      <c r="Q279" s="361"/>
      <c r="R279" s="361"/>
    </row>
    <row r="280" spans="17:18">
      <c r="Q280" s="361"/>
      <c r="R280" s="361"/>
    </row>
  </sheetData>
  <mergeCells count="64">
    <mergeCell ref="X10:Y10"/>
    <mergeCell ref="F11:G11"/>
    <mergeCell ref="H11:I11"/>
    <mergeCell ref="J11:K11"/>
    <mergeCell ref="L11:M11"/>
    <mergeCell ref="T11:V11"/>
    <mergeCell ref="P10:P11"/>
    <mergeCell ref="B28:E28"/>
    <mergeCell ref="B10:B11"/>
    <mergeCell ref="C10:D11"/>
    <mergeCell ref="E10:E11"/>
    <mergeCell ref="F10:O10"/>
    <mergeCell ref="N11:O11"/>
    <mergeCell ref="C15:E15"/>
    <mergeCell ref="C24:D24"/>
    <mergeCell ref="C44:D44"/>
    <mergeCell ref="B32:E32"/>
    <mergeCell ref="B33:B34"/>
    <mergeCell ref="C33:D34"/>
    <mergeCell ref="B35:B36"/>
    <mergeCell ref="C35:D36"/>
    <mergeCell ref="C37:D37"/>
    <mergeCell ref="C38:D38"/>
    <mergeCell ref="C39:D39"/>
    <mergeCell ref="C40:D40"/>
    <mergeCell ref="C41:D41"/>
    <mergeCell ref="C43:D43"/>
    <mergeCell ref="B55:E55"/>
    <mergeCell ref="B51:B52"/>
    <mergeCell ref="B56:E56"/>
    <mergeCell ref="D58:E58"/>
    <mergeCell ref="B57:E57"/>
    <mergeCell ref="B58:B59"/>
    <mergeCell ref="C58:C59"/>
    <mergeCell ref="D59:E59"/>
    <mergeCell ref="C45:D45"/>
    <mergeCell ref="C46:D46"/>
    <mergeCell ref="C47:D47"/>
    <mergeCell ref="C49:D49"/>
    <mergeCell ref="C51:D52"/>
    <mergeCell ref="C48:D48"/>
    <mergeCell ref="C50:D50"/>
    <mergeCell ref="C72:D72"/>
    <mergeCell ref="C60:E60"/>
    <mergeCell ref="C61:E61"/>
    <mergeCell ref="C63:E63"/>
    <mergeCell ref="C64:E64"/>
    <mergeCell ref="C65:E65"/>
    <mergeCell ref="C66:E66"/>
    <mergeCell ref="C67:E67"/>
    <mergeCell ref="C68:E68"/>
    <mergeCell ref="C69:E69"/>
    <mergeCell ref="C70:E70"/>
    <mergeCell ref="B71:E71"/>
    <mergeCell ref="C62:E62"/>
    <mergeCell ref="Q13:Q14"/>
    <mergeCell ref="Q19:Q22"/>
    <mergeCell ref="F75:O75"/>
    <mergeCell ref="F76:G76"/>
    <mergeCell ref="H76:I76"/>
    <mergeCell ref="J76:K76"/>
    <mergeCell ref="L76:M76"/>
    <mergeCell ref="N76:O76"/>
    <mergeCell ref="P58:P59"/>
  </mergeCells>
  <conditionalFormatting sqref="E73">
    <cfRule type="cellIs" dxfId="333" priority="6" operator="greaterThan">
      <formula>0</formula>
    </cfRule>
  </conditionalFormatting>
  <conditionalFormatting sqref="J45:N45 I46">
    <cfRule type="cellIs" dxfId="332" priority="7" operator="lessThan">
      <formula>$F$37/2</formula>
    </cfRule>
  </conditionalFormatting>
  <conditionalFormatting sqref="F57:G57">
    <cfRule type="cellIs" dxfId="331" priority="5" operator="notEqual">
      <formula>$F$76</formula>
    </cfRule>
  </conditionalFormatting>
  <conditionalFormatting sqref="H57:I57">
    <cfRule type="cellIs" dxfId="330" priority="4" operator="notEqual">
      <formula>$H$76</formula>
    </cfRule>
  </conditionalFormatting>
  <conditionalFormatting sqref="J57:K57">
    <cfRule type="cellIs" dxfId="329" priority="3" operator="notEqual">
      <formula>$J$76</formula>
    </cfRule>
  </conditionalFormatting>
  <conditionalFormatting sqref="L57:M57">
    <cfRule type="cellIs" dxfId="328" priority="2" operator="notEqual">
      <formula>$L$76</formula>
    </cfRule>
  </conditionalFormatting>
  <conditionalFormatting sqref="N57:O57">
    <cfRule type="cellIs" dxfId="327" priority="1" operator="notEqual">
      <formula>$N$76</formula>
    </cfRule>
  </conditionalFormatting>
  <dataValidations disablePrompts="1" count="5">
    <dataValidation type="list" allowBlank="1" showErrorMessage="1" sqref="R46:R48 D13:D14 C30:D31">
      <formula1>#REF!</formula1>
      <formula2>0</formula2>
    </dataValidation>
    <dataValidation type="list" allowBlank="1" showErrorMessage="1" sqref="R49:R52 R38:R45 E42:O42 F55:O55 R33:R36">
      <formula1>#REF!</formula1>
      <formula2>0</formula2>
    </dataValidation>
    <dataValidation type="list" allowBlank="1" showErrorMessage="1" sqref="E33:E41">
      <formula1>$U$13:$U$15</formula1>
    </dataValidation>
    <dataValidation type="list" allowBlank="1" showInputMessage="1" showErrorMessage="1" sqref="E43:E49 E51:E52">
      <formula1>$U$13:$U$15</formula1>
    </dataValidation>
    <dataValidation type="list" allowBlank="1" showErrorMessage="1" sqref="E50">
      <formula1>$T$13:$T$16</formula1>
    </dataValidation>
  </dataValidations>
  <pageMargins left="0.78749999999999998" right="0.78749999999999998" top="1.05277777777778" bottom="1.05277777777778" header="0.78749999999999998" footer="0.78749999999999998"/>
  <pageSetup paperSize="9" scale="40" firstPageNumber="0" fitToHeight="0" orientation="landscape" horizontalDpi="300" verticalDpi="300" r:id="rId1"/>
  <headerFooter>
    <oddHeader>&amp;C&amp;"Times New Roman,Normalny"&amp;12&amp;A</oddHeader>
    <oddFooter>&amp;C&amp;"Times New Roman,Normalny"&amp;12Strona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80" zoomScaleNormal="80" workbookViewId="0">
      <pane ySplit="11" topLeftCell="A12" activePane="bottomLeft" state="frozen"/>
      <selection pane="bottomLeft" activeCell="J57" sqref="J57:O57"/>
    </sheetView>
  </sheetViews>
  <sheetFormatPr defaultColWidth="14.44140625" defaultRowHeight="15" customHeight="1"/>
  <cols>
    <col min="1" max="1" width="21.44140625" customWidth="1"/>
    <col min="2" max="2" width="3.44140625" customWidth="1"/>
    <col min="3" max="3" width="31.5546875" customWidth="1"/>
    <col min="4" max="4" width="10.77734375" customWidth="1"/>
    <col min="5" max="5" width="9.88671875" customWidth="1"/>
    <col min="6" max="9" width="5.77734375" customWidth="1"/>
    <col min="10" max="10" width="5.44140625" customWidth="1"/>
    <col min="11" max="11" width="5.21875" customWidth="1"/>
    <col min="12" max="13" width="5.77734375" customWidth="1"/>
    <col min="14" max="14" width="7.21875" customWidth="1"/>
    <col min="15" max="15" width="5.77734375" customWidth="1"/>
    <col min="16" max="16" width="21.21875" customWidth="1"/>
    <col min="17" max="17" width="8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11" t="s">
        <v>100</v>
      </c>
      <c r="C2" s="11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5" ht="12.75" customHeight="1">
      <c r="B6" s="6" t="s">
        <v>22</v>
      </c>
      <c r="D6" s="15"/>
      <c r="H6" s="15"/>
      <c r="L6" s="17"/>
      <c r="M6" s="17"/>
      <c r="N6" s="17"/>
      <c r="Q6" s="5"/>
    </row>
    <row r="7" spans="1:25" ht="12.75" customHeight="1">
      <c r="B7" s="6"/>
      <c r="C7" s="27" t="s">
        <v>103</v>
      </c>
      <c r="D7" s="100" t="s">
        <v>104</v>
      </c>
      <c r="H7" s="15"/>
      <c r="L7" s="17"/>
      <c r="M7" s="17"/>
      <c r="N7" s="17"/>
      <c r="Q7" s="5"/>
    </row>
    <row r="8" spans="1:25" ht="12.75" customHeight="1">
      <c r="B8" s="6"/>
      <c r="C8" s="27" t="s">
        <v>107</v>
      </c>
      <c r="D8" s="100" t="s">
        <v>108</v>
      </c>
      <c r="H8" s="15"/>
      <c r="L8" s="17"/>
      <c r="M8" s="17"/>
      <c r="N8" s="17"/>
      <c r="Q8" s="5"/>
    </row>
    <row r="9" spans="1:25" ht="12.75" customHeight="1">
      <c r="Q9" s="5"/>
    </row>
    <row r="10" spans="1:25" ht="24.75" customHeight="1">
      <c r="B10" s="811" t="s">
        <v>4</v>
      </c>
      <c r="C10" s="819" t="s">
        <v>5</v>
      </c>
      <c r="D10" s="56"/>
      <c r="E10" s="814"/>
      <c r="F10" s="694" t="s">
        <v>6</v>
      </c>
      <c r="G10" s="644"/>
      <c r="H10" s="644"/>
      <c r="I10" s="644"/>
      <c r="J10" s="644"/>
      <c r="K10" s="644"/>
      <c r="L10" s="644"/>
      <c r="M10" s="644"/>
      <c r="N10" s="644"/>
      <c r="O10" s="645"/>
      <c r="P10" s="813" t="s">
        <v>44</v>
      </c>
      <c r="Q10" s="7"/>
      <c r="X10" s="683" t="s">
        <v>7</v>
      </c>
      <c r="Y10" s="645"/>
    </row>
    <row r="11" spans="1:25" ht="25.5" customHeight="1">
      <c r="B11" s="651"/>
      <c r="C11" s="820"/>
      <c r="D11" s="57"/>
      <c r="E11" s="815"/>
      <c r="F11" s="694" t="s">
        <v>8</v>
      </c>
      <c r="G11" s="645"/>
      <c r="H11" s="694" t="s">
        <v>9</v>
      </c>
      <c r="I11" s="645"/>
      <c r="J11" s="694" t="s">
        <v>10</v>
      </c>
      <c r="K11" s="645"/>
      <c r="L11" s="694" t="s">
        <v>11</v>
      </c>
      <c r="M11" s="645"/>
      <c r="N11" s="687" t="s">
        <v>45</v>
      </c>
      <c r="O11" s="645"/>
      <c r="P11" s="651"/>
      <c r="Q11" s="7"/>
      <c r="S11" s="683" t="s">
        <v>46</v>
      </c>
      <c r="T11" s="644"/>
      <c r="U11" s="644"/>
      <c r="V11" s="645"/>
      <c r="X11" s="8" t="s">
        <v>47</v>
      </c>
      <c r="Y11" s="38" t="s">
        <v>48</v>
      </c>
    </row>
    <row r="12" spans="1:25" ht="12.75" customHeight="1">
      <c r="A12" s="9"/>
      <c r="B12" s="10">
        <v>1</v>
      </c>
      <c r="C12" s="58" t="s">
        <v>14</v>
      </c>
      <c r="D12" s="60"/>
      <c r="E12" s="70" t="str">
        <f>IF(C29="język obcy nowożytny","R","P")</f>
        <v>P</v>
      </c>
      <c r="F12" s="64">
        <v>3</v>
      </c>
      <c r="G12" s="64">
        <v>3</v>
      </c>
      <c r="H12" s="64">
        <v>3</v>
      </c>
      <c r="I12" s="64">
        <v>3</v>
      </c>
      <c r="J12" s="64">
        <v>3</v>
      </c>
      <c r="K12" s="64">
        <v>3</v>
      </c>
      <c r="L12" s="64">
        <v>3</v>
      </c>
      <c r="M12" s="64">
        <v>3</v>
      </c>
      <c r="N12" s="64">
        <v>4</v>
      </c>
      <c r="O12" s="64">
        <v>4</v>
      </c>
      <c r="P12" s="21">
        <f t="shared" ref="P12:P28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2.75" customHeight="1">
      <c r="A13" s="9"/>
      <c r="B13" s="10">
        <v>2</v>
      </c>
      <c r="C13" s="58" t="s">
        <v>24</v>
      </c>
      <c r="D13" s="48" t="s">
        <v>53</v>
      </c>
      <c r="E13" s="70" t="str">
        <f>IF(C30="język obcy nowożytny","R","P")</f>
        <v>R</v>
      </c>
      <c r="F13" s="64">
        <v>2</v>
      </c>
      <c r="G13" s="64">
        <v>2</v>
      </c>
      <c r="H13" s="64">
        <v>2</v>
      </c>
      <c r="I13" s="64">
        <v>2</v>
      </c>
      <c r="J13" s="64">
        <v>2</v>
      </c>
      <c r="K13" s="64">
        <v>2</v>
      </c>
      <c r="L13" s="64">
        <v>3</v>
      </c>
      <c r="M13" s="64">
        <v>3</v>
      </c>
      <c r="N13" s="64">
        <v>3</v>
      </c>
      <c r="O13" s="64">
        <v>3</v>
      </c>
      <c r="P13" s="21">
        <f t="shared" si="0"/>
        <v>12</v>
      </c>
      <c r="Q13" s="650">
        <f>SUM(P13:P14)</f>
        <v>20</v>
      </c>
      <c r="S13" s="25" t="s">
        <v>55</v>
      </c>
      <c r="T13" s="51" t="s">
        <v>103</v>
      </c>
      <c r="U13" s="18">
        <v>650</v>
      </c>
      <c r="V13" s="18" t="e">
        <f>SUMIF($E$33:$E$39,$T13,#REF!)+SUMIF($E$41:$E$49,$T13,#REF!)</f>
        <v>#REF!</v>
      </c>
      <c r="X13" s="25" t="s">
        <v>14</v>
      </c>
      <c r="Y13" s="25" t="s">
        <v>24</v>
      </c>
    </row>
    <row r="14" spans="1:25" ht="12.75" customHeight="1">
      <c r="A14" s="9"/>
      <c r="B14" s="10">
        <v>3</v>
      </c>
      <c r="C14" s="58" t="s">
        <v>56</v>
      </c>
      <c r="D14" s="48" t="s">
        <v>57</v>
      </c>
      <c r="E14" s="70" t="s">
        <v>49</v>
      </c>
      <c r="F14" s="64">
        <v>2</v>
      </c>
      <c r="G14" s="64">
        <v>2</v>
      </c>
      <c r="H14" s="64">
        <v>2</v>
      </c>
      <c r="I14" s="64">
        <v>2</v>
      </c>
      <c r="J14" s="64">
        <v>2</v>
      </c>
      <c r="K14" s="64">
        <v>2</v>
      </c>
      <c r="L14" s="64">
        <v>1</v>
      </c>
      <c r="M14" s="64">
        <v>1</v>
      </c>
      <c r="N14" s="64">
        <v>1</v>
      </c>
      <c r="O14" s="64">
        <v>1</v>
      </c>
      <c r="P14" s="21">
        <f t="shared" si="0"/>
        <v>8</v>
      </c>
      <c r="Q14" s="651"/>
      <c r="S14" s="25" t="s">
        <v>58</v>
      </c>
      <c r="T14" s="51" t="s">
        <v>107</v>
      </c>
      <c r="U14" s="18">
        <v>450</v>
      </c>
      <c r="V14" s="18" t="e">
        <f>SUMIF($E$33:$E$39,$T14,#REF!)+SUMIF($E$41:$E$49,$T14,#REF!)</f>
        <v>#REF!</v>
      </c>
      <c r="X14" s="25" t="s">
        <v>29</v>
      </c>
      <c r="Y14" s="25" t="s">
        <v>26</v>
      </c>
    </row>
    <row r="15" spans="1:25" ht="12.75" customHeight="1">
      <c r="A15" s="9"/>
      <c r="B15" s="10">
        <v>4</v>
      </c>
      <c r="C15" s="710" t="s">
        <v>328</v>
      </c>
      <c r="D15" s="644"/>
      <c r="E15" s="645"/>
      <c r="F15" s="64">
        <v>1</v>
      </c>
      <c r="G15" s="64">
        <v>1</v>
      </c>
      <c r="H15" s="64"/>
      <c r="I15" s="64"/>
      <c r="J15" s="64"/>
      <c r="K15" s="64"/>
      <c r="L15" s="64"/>
      <c r="M15" s="64"/>
      <c r="N15" s="64"/>
      <c r="O15" s="64"/>
      <c r="P15" s="21">
        <f t="shared" si="0"/>
        <v>1</v>
      </c>
      <c r="Q15" s="23"/>
      <c r="S15" s="621" t="s">
        <v>145</v>
      </c>
      <c r="T15" s="622" t="s">
        <v>345</v>
      </c>
      <c r="U15" s="621"/>
      <c r="X15" s="25" t="s">
        <v>30</v>
      </c>
      <c r="Y15" s="25" t="s">
        <v>31</v>
      </c>
    </row>
    <row r="16" spans="1:25" ht="12.75" customHeight="1">
      <c r="A16" s="9"/>
      <c r="B16" s="10">
        <v>5</v>
      </c>
      <c r="C16" s="58" t="s">
        <v>26</v>
      </c>
      <c r="D16" s="60"/>
      <c r="E16" s="70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1">
        <f t="shared" si="0"/>
        <v>7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ht="12.75" customHeight="1">
      <c r="A17" s="9"/>
      <c r="B17" s="10">
        <v>6</v>
      </c>
      <c r="C17" s="58" t="s">
        <v>307</v>
      </c>
      <c r="D17" s="74"/>
      <c r="E17" s="70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1">
        <f t="shared" si="0"/>
        <v>3</v>
      </c>
      <c r="Q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21">
        <f t="shared" si="0"/>
        <v>2</v>
      </c>
      <c r="Q18" s="23"/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58" t="s">
        <v>31</v>
      </c>
      <c r="D19" s="60"/>
      <c r="E19" s="70" t="str">
        <f t="shared" ref="E19:E24" si="1">IF(OR($C$30=C19,$C$31=C19),"R","P")</f>
        <v>P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18">
        <v>1</v>
      </c>
      <c r="N19" s="64"/>
      <c r="O19" s="64"/>
      <c r="P19" s="21">
        <f t="shared" si="0"/>
        <v>4</v>
      </c>
      <c r="Q19" s="650">
        <f>SUM(P19:P22)</f>
        <v>16</v>
      </c>
      <c r="X19" s="25"/>
      <c r="Y19" s="25" t="s">
        <v>39</v>
      </c>
    </row>
    <row r="20" spans="1:25" ht="12.75" customHeight="1">
      <c r="A20" s="9"/>
      <c r="B20" s="10">
        <v>9</v>
      </c>
      <c r="C20" s="58" t="s">
        <v>34</v>
      </c>
      <c r="D20" s="60"/>
      <c r="E20" s="70" t="str">
        <f t="shared" si="1"/>
        <v>P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64"/>
      <c r="O20" s="64"/>
      <c r="P20" s="21">
        <f t="shared" si="0"/>
        <v>4</v>
      </c>
      <c r="Q20" s="686"/>
      <c r="S20" t="s">
        <v>65</v>
      </c>
      <c r="X20" s="25"/>
      <c r="Y20" s="25" t="s">
        <v>40</v>
      </c>
    </row>
    <row r="21" spans="1:25" ht="12.75" customHeight="1">
      <c r="A21" s="9"/>
      <c r="B21" s="10">
        <v>10</v>
      </c>
      <c r="C21" s="58" t="s">
        <v>36</v>
      </c>
      <c r="D21" s="60"/>
      <c r="E21" s="70" t="str">
        <f t="shared" si="1"/>
        <v>P</v>
      </c>
      <c r="F21" s="18">
        <v>1</v>
      </c>
      <c r="G21" s="18">
        <v>1</v>
      </c>
      <c r="H21" s="18">
        <v>1</v>
      </c>
      <c r="I21" s="18">
        <v>1</v>
      </c>
      <c r="J21" s="18">
        <v>1</v>
      </c>
      <c r="K21" s="18">
        <v>1</v>
      </c>
      <c r="L21" s="18">
        <v>1</v>
      </c>
      <c r="M21" s="18">
        <v>1</v>
      </c>
      <c r="N21" s="64"/>
      <c r="O21" s="64"/>
      <c r="P21" s="21">
        <f t="shared" si="0"/>
        <v>4</v>
      </c>
      <c r="Q21" s="686"/>
      <c r="T21" s="15" t="s">
        <v>66</v>
      </c>
      <c r="U21" s="53" t="s">
        <v>67</v>
      </c>
      <c r="X21" s="5"/>
      <c r="Y21" s="5"/>
    </row>
    <row r="22" spans="1:25" ht="12.75" customHeight="1">
      <c r="A22" s="9"/>
      <c r="B22" s="10">
        <v>11</v>
      </c>
      <c r="C22" s="58" t="s">
        <v>38</v>
      </c>
      <c r="D22" s="60"/>
      <c r="E22" s="70" t="str">
        <f t="shared" si="1"/>
        <v>P</v>
      </c>
      <c r="F22" s="18">
        <v>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1</v>
      </c>
      <c r="N22" s="64"/>
      <c r="O22" s="64"/>
      <c r="P22" s="21">
        <f t="shared" si="0"/>
        <v>4</v>
      </c>
      <c r="Q22" s="651"/>
      <c r="T22" s="15" t="s">
        <v>53</v>
      </c>
      <c r="U22" s="53" t="s">
        <v>68</v>
      </c>
      <c r="X22" s="5"/>
      <c r="Y22" s="5"/>
    </row>
    <row r="23" spans="1:25" ht="12.75" customHeight="1">
      <c r="A23" s="9"/>
      <c r="B23" s="10">
        <v>12</v>
      </c>
      <c r="C23" s="58" t="s">
        <v>39</v>
      </c>
      <c r="D23" s="74"/>
      <c r="E23" s="70" t="str">
        <f t="shared" si="1"/>
        <v>R</v>
      </c>
      <c r="F23" s="64">
        <v>2</v>
      </c>
      <c r="G23" s="64">
        <v>2</v>
      </c>
      <c r="H23" s="64">
        <v>2</v>
      </c>
      <c r="I23" s="64">
        <v>2</v>
      </c>
      <c r="J23" s="64">
        <v>3</v>
      </c>
      <c r="K23" s="64">
        <v>3</v>
      </c>
      <c r="L23" s="64">
        <v>3</v>
      </c>
      <c r="M23" s="64">
        <v>3</v>
      </c>
      <c r="N23" s="64">
        <v>4</v>
      </c>
      <c r="O23" s="64">
        <v>4</v>
      </c>
      <c r="P23" s="21">
        <f t="shared" si="0"/>
        <v>14</v>
      </c>
      <c r="Q23" s="23"/>
      <c r="T23" s="15" t="s">
        <v>69</v>
      </c>
      <c r="U23" s="53" t="s">
        <v>70</v>
      </c>
    </row>
    <row r="24" spans="1:25" ht="12.75" customHeight="1">
      <c r="A24" s="9"/>
      <c r="B24" s="10">
        <v>13</v>
      </c>
      <c r="C24" s="807" t="s">
        <v>40</v>
      </c>
      <c r="D24" s="644"/>
      <c r="E24" s="70" t="str">
        <f t="shared" si="1"/>
        <v>P</v>
      </c>
      <c r="F24" s="64">
        <v>1</v>
      </c>
      <c r="G24" s="64">
        <v>1</v>
      </c>
      <c r="H24" s="64">
        <v>1</v>
      </c>
      <c r="I24" s="64">
        <v>1</v>
      </c>
      <c r="J24" s="64">
        <v>1</v>
      </c>
      <c r="K24" s="64">
        <v>1</v>
      </c>
      <c r="L24" s="64"/>
      <c r="M24" s="64"/>
      <c r="N24" s="64"/>
      <c r="O24" s="64"/>
      <c r="P24" s="21">
        <f t="shared" si="0"/>
        <v>3</v>
      </c>
      <c r="Q24" s="23"/>
      <c r="T24" s="15" t="s">
        <v>57</v>
      </c>
      <c r="U24" s="53" t="s">
        <v>71</v>
      </c>
    </row>
    <row r="25" spans="1:25" ht="12.75" customHeight="1">
      <c r="A25" s="9"/>
      <c r="B25" s="10">
        <v>14</v>
      </c>
      <c r="C25" s="58" t="s">
        <v>72</v>
      </c>
      <c r="D25" s="74"/>
      <c r="E25" s="70"/>
      <c r="F25" s="64">
        <v>3</v>
      </c>
      <c r="G25" s="64">
        <v>3</v>
      </c>
      <c r="H25" s="64">
        <v>3</v>
      </c>
      <c r="I25" s="64">
        <v>3</v>
      </c>
      <c r="J25" s="64">
        <v>3</v>
      </c>
      <c r="K25" s="64">
        <v>3</v>
      </c>
      <c r="L25" s="64">
        <v>3</v>
      </c>
      <c r="M25" s="64">
        <v>3</v>
      </c>
      <c r="N25" s="64">
        <v>3</v>
      </c>
      <c r="O25" s="64">
        <v>3</v>
      </c>
      <c r="P25" s="21">
        <f t="shared" si="0"/>
        <v>15</v>
      </c>
      <c r="Q25" s="23"/>
    </row>
    <row r="26" spans="1:25" ht="12.75" customHeight="1">
      <c r="A26" s="9"/>
      <c r="B26" s="10">
        <v>15</v>
      </c>
      <c r="C26" s="58" t="s">
        <v>73</v>
      </c>
      <c r="D26" s="74"/>
      <c r="E26" s="70"/>
      <c r="F26" s="64">
        <v>1</v>
      </c>
      <c r="G26" s="64">
        <v>1</v>
      </c>
      <c r="H26" s="64"/>
      <c r="I26" s="64"/>
      <c r="J26" s="64"/>
      <c r="K26" s="64"/>
      <c r="L26" s="64"/>
      <c r="M26" s="64"/>
      <c r="N26" s="64"/>
      <c r="O26" s="64"/>
      <c r="P26" s="21">
        <f t="shared" si="0"/>
        <v>1</v>
      </c>
      <c r="Q26" s="23"/>
    </row>
    <row r="27" spans="1:25" ht="12.75" customHeight="1">
      <c r="A27" s="9"/>
      <c r="B27" s="10">
        <v>16</v>
      </c>
      <c r="C27" s="58" t="s">
        <v>74</v>
      </c>
      <c r="D27" s="74"/>
      <c r="E27" s="70"/>
      <c r="F27" s="64">
        <v>1</v>
      </c>
      <c r="G27" s="64">
        <v>1</v>
      </c>
      <c r="H27" s="64">
        <v>1</v>
      </c>
      <c r="I27" s="64">
        <v>1</v>
      </c>
      <c r="J27" s="64">
        <v>1</v>
      </c>
      <c r="K27" s="64">
        <v>1</v>
      </c>
      <c r="L27" s="64">
        <v>1</v>
      </c>
      <c r="M27" s="64">
        <v>1</v>
      </c>
      <c r="N27" s="64">
        <v>1</v>
      </c>
      <c r="O27" s="64">
        <v>1</v>
      </c>
      <c r="P27" s="21">
        <f t="shared" si="0"/>
        <v>5</v>
      </c>
      <c r="Q27" s="23"/>
    </row>
    <row r="28" spans="1:25" ht="24.75" customHeight="1">
      <c r="B28" s="702" t="s">
        <v>75</v>
      </c>
      <c r="C28" s="703"/>
      <c r="D28" s="703"/>
      <c r="E28" s="704"/>
      <c r="F28" s="78">
        <f t="shared" ref="F28:O28" si="2">SUM(F12:F27)</f>
        <v>24</v>
      </c>
      <c r="G28" s="78">
        <f t="shared" si="2"/>
        <v>24</v>
      </c>
      <c r="H28" s="78">
        <f t="shared" si="2"/>
        <v>22</v>
      </c>
      <c r="I28" s="78">
        <f t="shared" si="2"/>
        <v>22</v>
      </c>
      <c r="J28" s="78">
        <f t="shared" si="2"/>
        <v>21</v>
      </c>
      <c r="K28" s="78">
        <f t="shared" si="2"/>
        <v>21</v>
      </c>
      <c r="L28" s="78">
        <f t="shared" si="2"/>
        <v>19</v>
      </c>
      <c r="M28" s="78">
        <f t="shared" si="2"/>
        <v>19</v>
      </c>
      <c r="N28" s="78">
        <f t="shared" si="2"/>
        <v>18</v>
      </c>
      <c r="O28" s="78">
        <f t="shared" si="2"/>
        <v>16</v>
      </c>
      <c r="P28" s="78">
        <f t="shared" si="0"/>
        <v>103</v>
      </c>
      <c r="Q28" s="23"/>
      <c r="S28" s="15"/>
      <c r="T28" s="61"/>
      <c r="X28" s="61"/>
    </row>
    <row r="29" spans="1:25" ht="12.75" customHeight="1">
      <c r="B29" s="808" t="s">
        <v>76</v>
      </c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  <c r="N29" s="644"/>
      <c r="O29" s="644"/>
      <c r="P29" s="809"/>
      <c r="Q29" s="23"/>
      <c r="S29" s="15"/>
      <c r="X29" s="61"/>
    </row>
    <row r="30" spans="1:25" ht="12.75" customHeight="1">
      <c r="B30" s="67">
        <v>1</v>
      </c>
      <c r="C30" s="49" t="s">
        <v>24</v>
      </c>
      <c r="D30" s="83" t="s">
        <v>53</v>
      </c>
      <c r="E30" s="18"/>
      <c r="F30" s="287"/>
      <c r="G30" s="287"/>
      <c r="H30" s="287"/>
      <c r="I30" s="287"/>
      <c r="J30" s="287">
        <v>1</v>
      </c>
      <c r="K30" s="287">
        <v>1</v>
      </c>
      <c r="L30" s="287">
        <v>1</v>
      </c>
      <c r="M30" s="287">
        <v>1</v>
      </c>
      <c r="N30" s="287"/>
      <c r="O30" s="287"/>
      <c r="P30" s="47">
        <f t="shared" ref="P30:P51" si="3">SUM(F30:O30)/2</f>
        <v>2</v>
      </c>
      <c r="Q30" s="23"/>
      <c r="U30" s="61"/>
      <c r="V30" s="61"/>
      <c r="W30" s="61"/>
      <c r="X30" s="61"/>
    </row>
    <row r="31" spans="1:25" ht="12.75" customHeight="1">
      <c r="B31" s="72">
        <v>2</v>
      </c>
      <c r="C31" s="49" t="s">
        <v>39</v>
      </c>
      <c r="D31" s="49"/>
      <c r="E31" s="18"/>
      <c r="F31" s="287">
        <v>1</v>
      </c>
      <c r="G31" s="287">
        <v>1</v>
      </c>
      <c r="H31" s="287">
        <v>1</v>
      </c>
      <c r="I31" s="287">
        <v>1</v>
      </c>
      <c r="J31" s="287">
        <v>1</v>
      </c>
      <c r="K31" s="287">
        <v>1</v>
      </c>
      <c r="L31" s="287">
        <v>1</v>
      </c>
      <c r="M31" s="287">
        <v>1</v>
      </c>
      <c r="N31" s="287">
        <v>2</v>
      </c>
      <c r="O31" s="287">
        <v>2</v>
      </c>
      <c r="P31" s="47">
        <f t="shared" si="3"/>
        <v>6</v>
      </c>
      <c r="Q31" s="23"/>
      <c r="U31" s="61"/>
      <c r="V31" s="61"/>
      <c r="W31" s="61"/>
      <c r="X31" s="61"/>
    </row>
    <row r="32" spans="1:25" ht="12.75" customHeight="1">
      <c r="B32" s="689" t="s">
        <v>82</v>
      </c>
      <c r="C32" s="644"/>
      <c r="D32" s="644"/>
      <c r="E32" s="645"/>
      <c r="F32" s="87">
        <f t="shared" ref="F32:O32" si="4">SUM(F30:F31)</f>
        <v>1</v>
      </c>
      <c r="G32" s="87">
        <f t="shared" si="4"/>
        <v>1</v>
      </c>
      <c r="H32" s="87">
        <f t="shared" si="4"/>
        <v>1</v>
      </c>
      <c r="I32" s="87">
        <f t="shared" si="4"/>
        <v>1</v>
      </c>
      <c r="J32" s="87">
        <f t="shared" si="4"/>
        <v>2</v>
      </c>
      <c r="K32" s="87">
        <f t="shared" si="4"/>
        <v>2</v>
      </c>
      <c r="L32" s="87">
        <f t="shared" si="4"/>
        <v>2</v>
      </c>
      <c r="M32" s="87">
        <f t="shared" si="4"/>
        <v>2</v>
      </c>
      <c r="N32" s="87">
        <f t="shared" si="4"/>
        <v>2</v>
      </c>
      <c r="O32" s="87">
        <f t="shared" si="4"/>
        <v>2</v>
      </c>
      <c r="P32" s="90">
        <f t="shared" si="3"/>
        <v>8</v>
      </c>
      <c r="Q32" s="23"/>
      <c r="S32" s="15"/>
      <c r="T32" s="61"/>
      <c r="U32" s="61"/>
      <c r="V32" s="61"/>
      <c r="W32" s="61"/>
      <c r="X32" s="61"/>
    </row>
    <row r="33" spans="1:26" ht="12.75" customHeight="1">
      <c r="A33" s="139">
        <f t="shared" ref="A33:A49" si="5">LEN(C33)</f>
        <v>19</v>
      </c>
      <c r="B33" s="650">
        <v>17</v>
      </c>
      <c r="C33" s="806" t="s">
        <v>83</v>
      </c>
      <c r="D33" s="801"/>
      <c r="E33" s="91" t="s">
        <v>103</v>
      </c>
      <c r="F33" s="93"/>
      <c r="G33" s="93"/>
      <c r="H33" s="93"/>
      <c r="I33" s="93"/>
      <c r="J33" s="93">
        <v>1</v>
      </c>
      <c r="K33" s="93">
        <v>1</v>
      </c>
      <c r="L33" s="93"/>
      <c r="M33" s="93"/>
      <c r="N33" s="93"/>
      <c r="O33" s="93"/>
      <c r="P33" s="95">
        <f t="shared" si="3"/>
        <v>1</v>
      </c>
      <c r="Q33" s="23"/>
    </row>
    <row r="34" spans="1:26" ht="12.75" customHeight="1">
      <c r="A34" s="139">
        <f t="shared" si="5"/>
        <v>0</v>
      </c>
      <c r="B34" s="651"/>
      <c r="C34" s="802"/>
      <c r="D34" s="803"/>
      <c r="E34" s="91" t="s">
        <v>107</v>
      </c>
      <c r="F34" s="93"/>
      <c r="G34" s="93"/>
      <c r="H34" s="93"/>
      <c r="I34" s="93"/>
      <c r="J34" s="93"/>
      <c r="K34" s="93"/>
      <c r="L34" s="93">
        <v>2</v>
      </c>
      <c r="M34" s="93">
        <v>2</v>
      </c>
      <c r="N34" s="93"/>
      <c r="O34" s="267"/>
      <c r="P34" s="95">
        <f t="shared" si="3"/>
        <v>2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139">
        <f t="shared" si="5"/>
        <v>18</v>
      </c>
      <c r="B35" s="284">
        <v>18</v>
      </c>
      <c r="C35" s="282" t="s">
        <v>127</v>
      </c>
      <c r="D35" s="283"/>
      <c r="E35" s="77" t="s">
        <v>103</v>
      </c>
      <c r="F35" s="98">
        <v>2</v>
      </c>
      <c r="G35" s="98">
        <v>2</v>
      </c>
      <c r="H35" s="98">
        <v>2</v>
      </c>
      <c r="I35" s="98">
        <v>2</v>
      </c>
      <c r="J35" s="98"/>
      <c r="K35" s="98"/>
      <c r="L35" s="98"/>
      <c r="M35" s="98"/>
      <c r="N35" s="133"/>
      <c r="O35" s="268"/>
      <c r="P35" s="95">
        <f t="shared" si="3"/>
        <v>4</v>
      </c>
      <c r="Q35" s="23"/>
      <c r="S35" s="54"/>
      <c r="T35" s="99"/>
    </row>
    <row r="36" spans="1:26" ht="12.75" customHeight="1">
      <c r="A36" s="139">
        <f t="shared" si="5"/>
        <v>29</v>
      </c>
      <c r="B36" s="10">
        <v>19</v>
      </c>
      <c r="C36" s="810" t="s">
        <v>130</v>
      </c>
      <c r="D36" s="645"/>
      <c r="E36" s="77" t="s">
        <v>103</v>
      </c>
      <c r="F36" s="135">
        <v>2</v>
      </c>
      <c r="G36" s="98">
        <v>2</v>
      </c>
      <c r="H36" s="98">
        <v>2</v>
      </c>
      <c r="I36" s="98">
        <v>2</v>
      </c>
      <c r="J36" s="98">
        <v>1</v>
      </c>
      <c r="K36" s="98">
        <v>1</v>
      </c>
      <c r="L36" s="98"/>
      <c r="M36" s="98"/>
      <c r="N36" s="133"/>
      <c r="O36" s="268"/>
      <c r="P36" s="95">
        <f t="shared" si="3"/>
        <v>5</v>
      </c>
      <c r="Q36" s="23"/>
    </row>
    <row r="37" spans="1:26" ht="12.75" customHeight="1">
      <c r="A37" s="139">
        <f t="shared" si="5"/>
        <v>22</v>
      </c>
      <c r="B37" s="10">
        <v>20</v>
      </c>
      <c r="C37" s="810" t="s">
        <v>131</v>
      </c>
      <c r="D37" s="645"/>
      <c r="E37" s="77" t="s">
        <v>103</v>
      </c>
      <c r="F37" s="98">
        <v>2</v>
      </c>
      <c r="G37" s="98">
        <v>2</v>
      </c>
      <c r="H37" s="98">
        <v>1</v>
      </c>
      <c r="I37" s="98">
        <v>1</v>
      </c>
      <c r="J37" s="98"/>
      <c r="K37" s="98"/>
      <c r="L37" s="98"/>
      <c r="M37" s="98"/>
      <c r="N37" s="98"/>
      <c r="O37" s="114"/>
      <c r="P37" s="95">
        <f t="shared" si="3"/>
        <v>3</v>
      </c>
      <c r="Q37" s="23"/>
    </row>
    <row r="38" spans="1:26" s="281" customFormat="1" ht="12.75" customHeight="1">
      <c r="A38" s="275"/>
      <c r="B38" s="285">
        <v>21</v>
      </c>
      <c r="C38" s="810" t="s">
        <v>136</v>
      </c>
      <c r="D38" s="645"/>
      <c r="E38" s="77" t="s">
        <v>107</v>
      </c>
      <c r="F38" s="98"/>
      <c r="G38" s="98"/>
      <c r="H38" s="98"/>
      <c r="I38" s="98"/>
      <c r="J38" s="98">
        <v>2</v>
      </c>
      <c r="K38" s="98">
        <v>2</v>
      </c>
      <c r="L38" s="98">
        <v>2</v>
      </c>
      <c r="M38" s="98">
        <v>2</v>
      </c>
      <c r="N38" s="98">
        <v>2</v>
      </c>
      <c r="O38" s="114"/>
      <c r="P38" s="95"/>
      <c r="Q38" s="23"/>
    </row>
    <row r="39" spans="1:26" ht="12.75" customHeight="1">
      <c r="A39" s="139">
        <f t="shared" si="5"/>
        <v>34</v>
      </c>
      <c r="B39" s="10">
        <v>22</v>
      </c>
      <c r="C39" s="810" t="s">
        <v>132</v>
      </c>
      <c r="D39" s="645"/>
      <c r="E39" s="77" t="s">
        <v>107</v>
      </c>
      <c r="F39" s="98"/>
      <c r="G39" s="98"/>
      <c r="H39" s="98">
        <v>2</v>
      </c>
      <c r="I39" s="98">
        <v>2</v>
      </c>
      <c r="J39" s="98">
        <v>2</v>
      </c>
      <c r="K39" s="98">
        <v>2</v>
      </c>
      <c r="L39" s="98">
        <v>4</v>
      </c>
      <c r="M39" s="98">
        <v>4</v>
      </c>
      <c r="N39" s="98"/>
      <c r="O39" s="98"/>
      <c r="P39" s="95">
        <f t="shared" si="3"/>
        <v>8</v>
      </c>
      <c r="Q39" s="23"/>
    </row>
    <row r="40" spans="1:26" ht="12.75" customHeight="1">
      <c r="B40" s="80" t="s">
        <v>91</v>
      </c>
      <c r="C40" s="137"/>
      <c r="D40" s="81"/>
      <c r="E40" s="81"/>
      <c r="F40" s="107">
        <f t="shared" ref="F40:O40" si="6">SUM(F33:F39)</f>
        <v>6</v>
      </c>
      <c r="G40" s="107">
        <f t="shared" si="6"/>
        <v>6</v>
      </c>
      <c r="H40" s="107">
        <f t="shared" si="6"/>
        <v>7</v>
      </c>
      <c r="I40" s="107">
        <f t="shared" si="6"/>
        <v>7</v>
      </c>
      <c r="J40" s="107">
        <f t="shared" si="6"/>
        <v>6</v>
      </c>
      <c r="K40" s="107">
        <f t="shared" si="6"/>
        <v>6</v>
      </c>
      <c r="L40" s="107">
        <f t="shared" si="6"/>
        <v>8</v>
      </c>
      <c r="M40" s="107">
        <f t="shared" si="6"/>
        <v>8</v>
      </c>
      <c r="N40" s="107">
        <f t="shared" si="6"/>
        <v>2</v>
      </c>
      <c r="O40" s="107">
        <f t="shared" si="6"/>
        <v>0</v>
      </c>
      <c r="P40" s="107">
        <f t="shared" si="3"/>
        <v>28</v>
      </c>
      <c r="Q40" s="23"/>
    </row>
    <row r="41" spans="1:26" ht="12.75" customHeight="1">
      <c r="A41" s="139">
        <f t="shared" si="5"/>
        <v>32</v>
      </c>
      <c r="B41" s="18">
        <v>23</v>
      </c>
      <c r="C41" s="804" t="s">
        <v>306</v>
      </c>
      <c r="D41" s="805"/>
      <c r="E41" s="77" t="s">
        <v>103</v>
      </c>
      <c r="F41" s="98">
        <v>2</v>
      </c>
      <c r="G41" s="98">
        <v>2</v>
      </c>
      <c r="H41" s="98">
        <v>3</v>
      </c>
      <c r="I41" s="98">
        <v>3</v>
      </c>
      <c r="J41" s="98"/>
      <c r="K41" s="98"/>
      <c r="L41" s="98"/>
      <c r="M41" s="98"/>
      <c r="N41" s="98"/>
      <c r="O41" s="98"/>
      <c r="P41" s="95">
        <f t="shared" si="3"/>
        <v>5</v>
      </c>
      <c r="Q41" s="23"/>
    </row>
    <row r="42" spans="1:26" ht="12.75" customHeight="1">
      <c r="A42" s="139">
        <f t="shared" si="5"/>
        <v>26</v>
      </c>
      <c r="B42" s="18">
        <v>24</v>
      </c>
      <c r="C42" s="810" t="s">
        <v>133</v>
      </c>
      <c r="D42" s="645"/>
      <c r="E42" s="77" t="s">
        <v>103</v>
      </c>
      <c r="F42" s="98">
        <v>2</v>
      </c>
      <c r="G42" s="98">
        <v>2</v>
      </c>
      <c r="H42" s="98">
        <v>2</v>
      </c>
      <c r="I42" s="98">
        <v>2</v>
      </c>
      <c r="J42" s="98">
        <v>2</v>
      </c>
      <c r="K42" s="98">
        <v>2</v>
      </c>
      <c r="L42" s="98"/>
      <c r="M42" s="98"/>
      <c r="N42" s="98"/>
      <c r="O42" s="98"/>
      <c r="P42" s="95">
        <f t="shared" si="3"/>
        <v>6</v>
      </c>
      <c r="Q42" s="23"/>
    </row>
    <row r="43" spans="1:26" ht="12.75" customHeight="1">
      <c r="A43" s="139">
        <f t="shared" si="5"/>
        <v>30</v>
      </c>
      <c r="B43" s="18">
        <v>25</v>
      </c>
      <c r="C43" s="810" t="s">
        <v>135</v>
      </c>
      <c r="D43" s="645"/>
      <c r="E43" s="77" t="s">
        <v>103</v>
      </c>
      <c r="F43" s="98">
        <v>1</v>
      </c>
      <c r="G43" s="98">
        <v>1</v>
      </c>
      <c r="H43" s="98">
        <v>1</v>
      </c>
      <c r="I43" s="98">
        <v>1</v>
      </c>
      <c r="J43" s="98">
        <v>1</v>
      </c>
      <c r="K43" s="98">
        <v>1</v>
      </c>
      <c r="L43" s="98"/>
      <c r="M43" s="98"/>
      <c r="N43" s="98"/>
      <c r="O43" s="98"/>
      <c r="P43" s="95">
        <f t="shared" si="3"/>
        <v>3</v>
      </c>
      <c r="Q43" s="23"/>
    </row>
    <row r="44" spans="1:26" ht="12.75" customHeight="1">
      <c r="A44" s="139">
        <f t="shared" si="5"/>
        <v>34</v>
      </c>
      <c r="B44" s="18">
        <v>26</v>
      </c>
      <c r="C44" s="804" t="s">
        <v>304</v>
      </c>
      <c r="D44" s="805"/>
      <c r="E44" s="77" t="s">
        <v>107</v>
      </c>
      <c r="F44" s="98"/>
      <c r="G44" s="98"/>
      <c r="H44" s="98"/>
      <c r="I44" s="98"/>
      <c r="J44" s="98">
        <v>3</v>
      </c>
      <c r="K44" s="98">
        <v>3</v>
      </c>
      <c r="L44" s="98">
        <v>5</v>
      </c>
      <c r="M44" s="98">
        <v>5</v>
      </c>
      <c r="N44" s="98">
        <v>5</v>
      </c>
      <c r="O44" s="98"/>
      <c r="P44" s="95">
        <f t="shared" si="3"/>
        <v>10.5</v>
      </c>
      <c r="Q44" s="23"/>
    </row>
    <row r="45" spans="1:26" s="599" customFormat="1" ht="12.75" customHeight="1">
      <c r="A45" s="275"/>
      <c r="B45" s="604">
        <v>27</v>
      </c>
      <c r="C45" s="716" t="s">
        <v>338</v>
      </c>
      <c r="D45" s="812"/>
      <c r="E45" s="605" t="s">
        <v>345</v>
      </c>
      <c r="F45" s="98"/>
      <c r="G45" s="98"/>
      <c r="H45" s="98"/>
      <c r="I45" s="98"/>
      <c r="J45" s="98"/>
      <c r="K45" s="98"/>
      <c r="L45" s="98"/>
      <c r="M45" s="98"/>
      <c r="N45" s="98"/>
      <c r="O45" s="608">
        <v>3</v>
      </c>
      <c r="P45" s="95">
        <f t="shared" si="3"/>
        <v>1.5</v>
      </c>
      <c r="Q45" s="23"/>
    </row>
    <row r="46" spans="1:26" ht="12.75" customHeight="1">
      <c r="A46" s="139">
        <f t="shared" si="5"/>
        <v>40</v>
      </c>
      <c r="B46" s="280">
        <v>28</v>
      </c>
      <c r="C46" s="716" t="s">
        <v>339</v>
      </c>
      <c r="D46" s="660"/>
      <c r="E46" s="605" t="s">
        <v>345</v>
      </c>
      <c r="F46" s="98"/>
      <c r="G46" s="98"/>
      <c r="H46" s="98"/>
      <c r="I46" s="98"/>
      <c r="J46" s="98"/>
      <c r="K46" s="98"/>
      <c r="L46" s="98"/>
      <c r="M46" s="98"/>
      <c r="N46" s="98"/>
      <c r="O46" s="89">
        <v>3</v>
      </c>
      <c r="P46" s="95">
        <f t="shared" si="3"/>
        <v>1.5</v>
      </c>
      <c r="Q46" s="23"/>
    </row>
    <row r="47" spans="1:26" s="616" customFormat="1" ht="12.75" customHeight="1">
      <c r="A47" s="275"/>
      <c r="B47" s="620">
        <v>29</v>
      </c>
      <c r="C47" s="659" t="s">
        <v>346</v>
      </c>
      <c r="D47" s="660"/>
      <c r="E47" s="77" t="s">
        <v>345</v>
      </c>
      <c r="F47" s="98"/>
      <c r="G47" s="98"/>
      <c r="H47" s="98"/>
      <c r="I47" s="98"/>
      <c r="J47" s="98"/>
      <c r="K47" s="98"/>
      <c r="L47" s="98"/>
      <c r="M47" s="98"/>
      <c r="N47" s="98"/>
      <c r="O47" s="89">
        <v>1</v>
      </c>
      <c r="P47" s="95">
        <f t="shared" si="3"/>
        <v>0.5</v>
      </c>
      <c r="Q47" s="23"/>
    </row>
    <row r="48" spans="1:26" ht="12.75" customHeight="1">
      <c r="A48" s="139">
        <f t="shared" si="5"/>
        <v>17</v>
      </c>
      <c r="B48" s="650">
        <v>30</v>
      </c>
      <c r="C48" s="800" t="s">
        <v>97</v>
      </c>
      <c r="D48" s="801"/>
      <c r="E48" s="115" t="s">
        <v>103</v>
      </c>
      <c r="F48" s="116"/>
      <c r="G48" s="116"/>
      <c r="H48" s="116"/>
      <c r="I48" s="116"/>
      <c r="J48" s="116"/>
      <c r="K48" s="116" t="s">
        <v>98</v>
      </c>
      <c r="L48" s="116"/>
      <c r="M48" s="116"/>
      <c r="N48" s="116"/>
      <c r="O48" s="116"/>
      <c r="P48" s="95">
        <f t="shared" si="3"/>
        <v>0</v>
      </c>
      <c r="Q48" s="23"/>
    </row>
    <row r="49" spans="1:25" ht="12.75" customHeight="1">
      <c r="A49" s="139">
        <f t="shared" si="5"/>
        <v>0</v>
      </c>
      <c r="B49" s="651"/>
      <c r="C49" s="802"/>
      <c r="D49" s="803"/>
      <c r="E49" s="115" t="s">
        <v>107</v>
      </c>
      <c r="F49" s="116"/>
      <c r="G49" s="116"/>
      <c r="H49" s="116"/>
      <c r="I49" s="116"/>
      <c r="J49" s="116"/>
      <c r="K49" s="116"/>
      <c r="L49" s="116"/>
      <c r="M49" s="116" t="s">
        <v>98</v>
      </c>
      <c r="N49" s="116"/>
      <c r="O49" s="116"/>
      <c r="P49" s="95">
        <f t="shared" si="3"/>
        <v>0</v>
      </c>
      <c r="Q49" s="23"/>
    </row>
    <row r="50" spans="1:25" ht="12.75" customHeight="1">
      <c r="B50" s="117" t="s">
        <v>99</v>
      </c>
      <c r="C50" s="119"/>
      <c r="D50" s="121"/>
      <c r="E50" s="121"/>
      <c r="F50" s="122">
        <f t="shared" ref="F50:O50" si="7">SUM(F41:F49)</f>
        <v>5</v>
      </c>
      <c r="G50" s="122">
        <f t="shared" si="7"/>
        <v>5</v>
      </c>
      <c r="H50" s="122">
        <f t="shared" si="7"/>
        <v>6</v>
      </c>
      <c r="I50" s="122">
        <f t="shared" si="7"/>
        <v>6</v>
      </c>
      <c r="J50" s="122">
        <f t="shared" si="7"/>
        <v>6</v>
      </c>
      <c r="K50" s="122">
        <f t="shared" si="7"/>
        <v>6</v>
      </c>
      <c r="L50" s="122">
        <f t="shared" si="7"/>
        <v>5</v>
      </c>
      <c r="M50" s="122">
        <f t="shared" si="7"/>
        <v>5</v>
      </c>
      <c r="N50" s="122">
        <f t="shared" si="7"/>
        <v>5</v>
      </c>
      <c r="O50" s="122">
        <f t="shared" si="7"/>
        <v>7</v>
      </c>
      <c r="P50" s="107">
        <f t="shared" si="3"/>
        <v>28</v>
      </c>
      <c r="Q50" s="23"/>
    </row>
    <row r="51" spans="1:25" ht="12.75" customHeight="1">
      <c r="B51" s="123" t="s">
        <v>106</v>
      </c>
      <c r="C51" s="125"/>
      <c r="D51" s="127"/>
      <c r="E51" s="128"/>
      <c r="F51" s="131">
        <f t="shared" ref="F51:O51" si="8">SUM(F50,F40)</f>
        <v>11</v>
      </c>
      <c r="G51" s="131">
        <f t="shared" si="8"/>
        <v>11</v>
      </c>
      <c r="H51" s="131">
        <f t="shared" si="8"/>
        <v>13</v>
      </c>
      <c r="I51" s="131">
        <f t="shared" si="8"/>
        <v>13</v>
      </c>
      <c r="J51" s="131">
        <f t="shared" si="8"/>
        <v>12</v>
      </c>
      <c r="K51" s="131">
        <f t="shared" si="8"/>
        <v>12</v>
      </c>
      <c r="L51" s="131">
        <f t="shared" si="8"/>
        <v>13</v>
      </c>
      <c r="M51" s="131">
        <f t="shared" si="8"/>
        <v>13</v>
      </c>
      <c r="N51" s="131">
        <f t="shared" si="8"/>
        <v>7</v>
      </c>
      <c r="O51" s="131">
        <f t="shared" si="8"/>
        <v>7</v>
      </c>
      <c r="P51" s="132">
        <f t="shared" si="3"/>
        <v>56</v>
      </c>
      <c r="Q51" s="23"/>
    </row>
    <row r="52" spans="1:25" ht="12.75" customHeight="1">
      <c r="B52" s="817" t="s">
        <v>112</v>
      </c>
      <c r="C52" s="644"/>
      <c r="D52" s="644"/>
      <c r="E52" s="645"/>
      <c r="F52" s="106">
        <v>11</v>
      </c>
      <c r="G52" s="106">
        <v>11</v>
      </c>
      <c r="H52" s="106">
        <v>13</v>
      </c>
      <c r="I52" s="106">
        <v>13</v>
      </c>
      <c r="J52" s="106">
        <v>12</v>
      </c>
      <c r="K52" s="106">
        <v>12</v>
      </c>
      <c r="L52" s="106">
        <v>13</v>
      </c>
      <c r="M52" s="106">
        <v>13</v>
      </c>
      <c r="N52" s="131">
        <v>7</v>
      </c>
      <c r="O52" s="131">
        <v>7</v>
      </c>
      <c r="P52" s="132">
        <f>SUM(F52:M52)/2+N52</f>
        <v>56</v>
      </c>
      <c r="Q52" s="23"/>
      <c r="R52" t="s">
        <v>110</v>
      </c>
    </row>
    <row r="53" spans="1:25" ht="12.75" customHeight="1">
      <c r="B53" s="818" t="s">
        <v>114</v>
      </c>
      <c r="C53" s="644"/>
      <c r="D53" s="644"/>
      <c r="E53" s="645"/>
      <c r="F53" s="136"/>
      <c r="G53" s="8"/>
      <c r="H53" s="8"/>
      <c r="I53" s="8"/>
      <c r="J53" s="8"/>
      <c r="K53" s="8" t="s">
        <v>103</v>
      </c>
      <c r="L53" s="8"/>
      <c r="M53" s="8"/>
      <c r="N53" s="8" t="s">
        <v>107</v>
      </c>
      <c r="O53" s="8"/>
      <c r="P53" s="18">
        <f>COUNTA(F53:O53)</f>
        <v>2</v>
      </c>
      <c r="Q53" s="23"/>
    </row>
    <row r="54" spans="1:25" ht="30.75" customHeight="1">
      <c r="A54" s="5"/>
      <c r="B54" s="816" t="s">
        <v>59</v>
      </c>
      <c r="C54" s="644"/>
      <c r="D54" s="644"/>
      <c r="E54" s="645"/>
      <c r="F54" s="141">
        <f>F28+F51+F32</f>
        <v>36</v>
      </c>
      <c r="G54" s="141">
        <f t="shared" ref="G54:O54" si="9">G28+G51+G32</f>
        <v>36</v>
      </c>
      <c r="H54" s="141">
        <f t="shared" si="9"/>
        <v>36</v>
      </c>
      <c r="I54" s="141">
        <f t="shared" si="9"/>
        <v>36</v>
      </c>
      <c r="J54" s="141">
        <f t="shared" si="9"/>
        <v>35</v>
      </c>
      <c r="K54" s="141">
        <f t="shared" si="9"/>
        <v>35</v>
      </c>
      <c r="L54" s="141">
        <f t="shared" si="9"/>
        <v>34</v>
      </c>
      <c r="M54" s="141">
        <f t="shared" si="9"/>
        <v>34</v>
      </c>
      <c r="N54" s="141">
        <f t="shared" si="9"/>
        <v>27</v>
      </c>
      <c r="O54" s="141">
        <f t="shared" si="9"/>
        <v>25</v>
      </c>
      <c r="P54" s="39">
        <f>SUM(F54:O54)/2</f>
        <v>167</v>
      </c>
      <c r="Q54" s="23"/>
      <c r="R54" s="5"/>
      <c r="S54" s="5"/>
      <c r="T54" s="5"/>
      <c r="U54" s="5"/>
      <c r="V54" s="5"/>
      <c r="W54" s="5"/>
      <c r="X54" s="5"/>
      <c r="Y54" s="5"/>
    </row>
    <row r="55" spans="1:25" ht="25.5" customHeight="1">
      <c r="B55" s="797"/>
      <c r="C55" s="748" t="s">
        <v>300</v>
      </c>
      <c r="D55" s="647" t="s">
        <v>116</v>
      </c>
      <c r="E55" s="658"/>
      <c r="F55" s="145">
        <v>1</v>
      </c>
      <c r="G55" s="145">
        <v>1</v>
      </c>
      <c r="H55" s="145">
        <v>1</v>
      </c>
      <c r="I55" s="145">
        <v>1</v>
      </c>
      <c r="J55" s="145"/>
      <c r="K55" s="145"/>
      <c r="L55" s="145"/>
      <c r="M55" s="145"/>
      <c r="N55" s="145">
        <v>2</v>
      </c>
      <c r="O55" s="145">
        <v>2</v>
      </c>
      <c r="P55" s="639">
        <f>SUM(F55:O56)/2</f>
        <v>4</v>
      </c>
      <c r="Q55" s="23"/>
    </row>
    <row r="56" spans="1:25" s="584" customFormat="1" ht="15.75" customHeight="1">
      <c r="B56" s="749"/>
      <c r="C56" s="749"/>
      <c r="D56" s="647" t="s">
        <v>39</v>
      </c>
      <c r="E56" s="658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749"/>
      <c r="Q56" s="23"/>
    </row>
    <row r="57" spans="1:25" ht="12.75" customHeight="1">
      <c r="B57" s="72">
        <v>1</v>
      </c>
      <c r="C57" s="646" t="s">
        <v>117</v>
      </c>
      <c r="D57" s="644"/>
      <c r="E57" s="645"/>
      <c r="F57" s="124">
        <v>2</v>
      </c>
      <c r="G57" s="124">
        <v>2</v>
      </c>
      <c r="H57" s="124">
        <v>2</v>
      </c>
      <c r="I57" s="124">
        <v>2</v>
      </c>
      <c r="J57" s="124">
        <v>1</v>
      </c>
      <c r="K57" s="124">
        <v>1</v>
      </c>
      <c r="L57" s="124">
        <v>1</v>
      </c>
      <c r="M57" s="124">
        <v>1</v>
      </c>
      <c r="N57" s="124">
        <v>1</v>
      </c>
      <c r="O57" s="124">
        <v>1</v>
      </c>
      <c r="P57" s="126" t="s">
        <v>118</v>
      </c>
      <c r="Q57" s="5"/>
    </row>
    <row r="58" spans="1:25" ht="12.75" customHeight="1">
      <c r="B58" s="72">
        <v>2</v>
      </c>
      <c r="C58" s="643" t="s">
        <v>119</v>
      </c>
      <c r="D58" s="644"/>
      <c r="E58" s="645"/>
      <c r="F58" s="124">
        <v>0.5</v>
      </c>
      <c r="G58" s="124"/>
      <c r="H58" s="124">
        <v>0.5</v>
      </c>
      <c r="I58" s="124"/>
      <c r="J58" s="124"/>
      <c r="K58" s="124"/>
      <c r="L58" s="124"/>
      <c r="M58" s="129"/>
      <c r="N58" s="130"/>
      <c r="O58" s="130"/>
      <c r="P58" s="126" t="s">
        <v>118</v>
      </c>
      <c r="Q58" s="5"/>
    </row>
    <row r="59" spans="1:25" s="626" customFormat="1" ht="12.75" customHeight="1">
      <c r="B59" s="72">
        <v>3</v>
      </c>
      <c r="C59" s="661" t="s">
        <v>349</v>
      </c>
      <c r="D59" s="662"/>
      <c r="E59" s="658"/>
      <c r="F59" s="124"/>
      <c r="G59" s="124"/>
      <c r="H59" s="124"/>
      <c r="I59" s="124"/>
      <c r="J59" s="124">
        <v>1</v>
      </c>
      <c r="K59" s="124">
        <v>1</v>
      </c>
      <c r="L59" s="124"/>
      <c r="M59" s="629"/>
      <c r="N59" s="630"/>
      <c r="O59" s="630"/>
      <c r="P59" s="126" t="s">
        <v>118</v>
      </c>
      <c r="Q59" s="5"/>
    </row>
    <row r="60" spans="1:25" ht="12.75" customHeight="1">
      <c r="B60" s="72">
        <v>4</v>
      </c>
      <c r="C60" s="643" t="s">
        <v>120</v>
      </c>
      <c r="D60" s="644"/>
      <c r="E60" s="645"/>
      <c r="F60" s="124"/>
      <c r="G60" s="124"/>
      <c r="H60" s="124"/>
      <c r="I60" s="124"/>
      <c r="J60" s="124"/>
      <c r="K60" s="124"/>
      <c r="L60" s="124"/>
      <c r="M60" s="129"/>
      <c r="N60" s="130"/>
      <c r="O60" s="130"/>
      <c r="P60" s="126" t="s">
        <v>118</v>
      </c>
      <c r="Q60" s="5"/>
    </row>
    <row r="61" spans="1:25" ht="12.75" customHeight="1">
      <c r="B61" s="72">
        <v>5</v>
      </c>
      <c r="C61" s="643" t="s">
        <v>266</v>
      </c>
      <c r="D61" s="644"/>
      <c r="E61" s="645"/>
      <c r="F61" s="124"/>
      <c r="G61" s="124"/>
      <c r="H61" s="124"/>
      <c r="I61" s="124"/>
      <c r="J61" s="124"/>
      <c r="K61" s="124"/>
      <c r="L61" s="124"/>
      <c r="M61" s="129"/>
      <c r="N61" s="130"/>
      <c r="O61" s="130"/>
      <c r="P61" s="126" t="s">
        <v>118</v>
      </c>
      <c r="Q61" s="5"/>
    </row>
    <row r="62" spans="1:25" ht="12.75" customHeight="1">
      <c r="B62" s="72">
        <v>6</v>
      </c>
      <c r="C62" s="643" t="s">
        <v>121</v>
      </c>
      <c r="D62" s="644"/>
      <c r="E62" s="645"/>
      <c r="F62" s="124"/>
      <c r="G62" s="124"/>
      <c r="H62" s="124"/>
      <c r="I62" s="124"/>
      <c r="J62" s="124"/>
      <c r="K62" s="124"/>
      <c r="L62" s="124"/>
      <c r="M62" s="129"/>
      <c r="N62" s="130"/>
      <c r="O62" s="130"/>
      <c r="P62" s="126" t="s">
        <v>118</v>
      </c>
      <c r="Q62" s="5"/>
    </row>
    <row r="63" spans="1:25" ht="12.75" customHeight="1">
      <c r="B63" s="72">
        <v>7</v>
      </c>
      <c r="C63" s="643" t="s">
        <v>122</v>
      </c>
      <c r="D63" s="644"/>
      <c r="E63" s="645"/>
      <c r="F63" s="124"/>
      <c r="G63" s="124"/>
      <c r="H63" s="124"/>
      <c r="I63" s="124"/>
      <c r="J63" s="124"/>
      <c r="K63" s="124"/>
      <c r="L63" s="124"/>
      <c r="M63" s="129"/>
      <c r="N63" s="130"/>
      <c r="O63" s="130"/>
      <c r="P63" s="126" t="s">
        <v>118</v>
      </c>
      <c r="Q63" s="5"/>
    </row>
    <row r="64" spans="1:25" ht="12.75" customHeight="1">
      <c r="B64" s="72">
        <v>8</v>
      </c>
      <c r="C64" s="643" t="s">
        <v>123</v>
      </c>
      <c r="D64" s="644"/>
      <c r="E64" s="645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5"/>
    </row>
    <row r="65" spans="1:25" ht="12.75" customHeight="1">
      <c r="B65" s="72">
        <v>9</v>
      </c>
      <c r="C65" s="643" t="s">
        <v>124</v>
      </c>
      <c r="D65" s="644"/>
      <c r="E65" s="645"/>
      <c r="F65" s="124"/>
      <c r="G65" s="124"/>
      <c r="H65" s="124"/>
      <c r="I65" s="124"/>
      <c r="J65" s="124"/>
      <c r="K65" s="124"/>
      <c r="L65" s="124"/>
      <c r="M65" s="129"/>
      <c r="N65" s="130"/>
      <c r="O65" s="130"/>
      <c r="P65" s="126" t="s">
        <v>118</v>
      </c>
      <c r="Q65" s="5"/>
    </row>
    <row r="66" spans="1:25" ht="12.75" customHeight="1">
      <c r="B66" s="72">
        <v>10</v>
      </c>
      <c r="C66" s="643" t="s">
        <v>125</v>
      </c>
      <c r="D66" s="644"/>
      <c r="E66" s="645"/>
      <c r="F66" s="124" t="s">
        <v>126</v>
      </c>
      <c r="G66" s="124"/>
      <c r="H66" s="124"/>
      <c r="I66" s="124"/>
      <c r="J66" s="124"/>
      <c r="K66" s="124"/>
      <c r="L66" s="124"/>
      <c r="M66" s="129"/>
      <c r="N66" s="130"/>
      <c r="O66" s="130" t="s">
        <v>126</v>
      </c>
      <c r="P66" s="126" t="s">
        <v>118</v>
      </c>
      <c r="Q66" s="5"/>
    </row>
    <row r="67" spans="1:25" ht="12.75" customHeight="1">
      <c r="B67" s="72">
        <v>11</v>
      </c>
      <c r="C67" s="643" t="s">
        <v>128</v>
      </c>
      <c r="D67" s="644"/>
      <c r="E67" s="645"/>
      <c r="F67" s="592"/>
      <c r="G67" s="592"/>
      <c r="H67" s="592"/>
      <c r="I67" s="592"/>
      <c r="J67" s="592"/>
      <c r="K67" s="592"/>
      <c r="L67" s="592"/>
      <c r="M67" s="593"/>
      <c r="N67" s="594"/>
      <c r="O67" s="594"/>
      <c r="P67" s="134" t="s">
        <v>118</v>
      </c>
      <c r="Q67" s="5"/>
    </row>
    <row r="68" spans="1:25" ht="12.75" customHeight="1">
      <c r="A68" s="42"/>
      <c r="B68" s="799" t="s">
        <v>129</v>
      </c>
      <c r="C68" s="644"/>
      <c r="D68" s="644"/>
      <c r="E68" s="645"/>
      <c r="F68" s="141">
        <f t="shared" ref="F68:O68" si="10">SUM(F55:F67)</f>
        <v>3.5</v>
      </c>
      <c r="G68" s="141">
        <f t="shared" si="10"/>
        <v>3</v>
      </c>
      <c r="H68" s="141">
        <f t="shared" si="10"/>
        <v>3.5</v>
      </c>
      <c r="I68" s="141">
        <f t="shared" si="10"/>
        <v>3</v>
      </c>
      <c r="J68" s="141">
        <f t="shared" si="10"/>
        <v>2</v>
      </c>
      <c r="K68" s="141">
        <f t="shared" si="10"/>
        <v>2</v>
      </c>
      <c r="L68" s="141">
        <f t="shared" si="10"/>
        <v>1</v>
      </c>
      <c r="M68" s="141">
        <f t="shared" si="10"/>
        <v>1</v>
      </c>
      <c r="N68" s="141">
        <f t="shared" si="10"/>
        <v>3</v>
      </c>
      <c r="O68" s="141">
        <f t="shared" si="10"/>
        <v>3</v>
      </c>
      <c r="P68" s="142">
        <f>SUM(F68:O68)</f>
        <v>25</v>
      </c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2.75" customHeight="1">
      <c r="A69" s="42"/>
      <c r="B69" s="66"/>
      <c r="C69" s="670" t="s">
        <v>226</v>
      </c>
      <c r="D69" s="671"/>
      <c r="E69" s="68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A70" s="42"/>
      <c r="B70" s="66"/>
      <c r="C70" s="42" t="s">
        <v>77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2.75" customHeight="1">
      <c r="C71" t="s">
        <v>134</v>
      </c>
      <c r="Q71" s="5"/>
    </row>
    <row r="72" spans="1:25" ht="12.75" customHeight="1">
      <c r="F72" s="683" t="s">
        <v>78</v>
      </c>
      <c r="G72" s="644"/>
      <c r="H72" s="644"/>
      <c r="I72" s="644"/>
      <c r="J72" s="644"/>
      <c r="K72" s="644"/>
      <c r="L72" s="644"/>
      <c r="M72" s="644"/>
      <c r="N72" s="644"/>
      <c r="O72" s="645"/>
      <c r="Q72" s="5"/>
    </row>
    <row r="73" spans="1:25" ht="12.75" customHeight="1">
      <c r="E73" s="5"/>
      <c r="F73" s="798">
        <v>36</v>
      </c>
      <c r="G73" s="645"/>
      <c r="H73" s="798">
        <v>36</v>
      </c>
      <c r="I73" s="645"/>
      <c r="J73" s="798">
        <v>35</v>
      </c>
      <c r="K73" s="645"/>
      <c r="L73" s="798">
        <v>34</v>
      </c>
      <c r="M73" s="645"/>
      <c r="N73" s="798">
        <v>26</v>
      </c>
      <c r="O73" s="645"/>
      <c r="Q73" s="5"/>
    </row>
    <row r="74" spans="1:25" ht="12.75" customHeight="1">
      <c r="E74" s="5"/>
      <c r="F74" s="23"/>
      <c r="G74" s="23"/>
      <c r="H74" s="23"/>
      <c r="I74" s="23"/>
      <c r="J74" s="23"/>
      <c r="K74" s="23"/>
      <c r="L74" s="23"/>
      <c r="M74" s="23"/>
      <c r="N74" s="23"/>
      <c r="O74" s="23"/>
      <c r="Q74" s="5"/>
    </row>
    <row r="75" spans="1:25" ht="12.75" customHeight="1">
      <c r="C75" s="15"/>
      <c r="D75" s="15"/>
      <c r="E75" s="5"/>
      <c r="Q75" s="5"/>
    </row>
    <row r="76" spans="1:25" ht="12.75" customHeight="1">
      <c r="C76" s="5"/>
      <c r="D76" s="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E78" s="5"/>
      <c r="Q78" s="5"/>
    </row>
    <row r="79" spans="1:25" ht="12.75" customHeight="1">
      <c r="C79" s="5"/>
      <c r="D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C85" s="5"/>
      <c r="D85" s="5"/>
      <c r="Q85" s="5"/>
    </row>
    <row r="86" spans="3:17" ht="12.75" customHeight="1"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5.75" customHeight="1"/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1">
    <mergeCell ref="B54:E54"/>
    <mergeCell ref="D55:E55"/>
    <mergeCell ref="C44:D44"/>
    <mergeCell ref="C43:D43"/>
    <mergeCell ref="X10:Y10"/>
    <mergeCell ref="F10:O10"/>
    <mergeCell ref="B52:E52"/>
    <mergeCell ref="B53:E53"/>
    <mergeCell ref="Q13:Q14"/>
    <mergeCell ref="Q19:Q22"/>
    <mergeCell ref="C37:D37"/>
    <mergeCell ref="C36:D36"/>
    <mergeCell ref="B28:E28"/>
    <mergeCell ref="C39:D39"/>
    <mergeCell ref="C10:C11"/>
    <mergeCell ref="S11:V11"/>
    <mergeCell ref="P10:P11"/>
    <mergeCell ref="E10:E11"/>
    <mergeCell ref="L11:M11"/>
    <mergeCell ref="F11:G11"/>
    <mergeCell ref="H11:I11"/>
    <mergeCell ref="J11:K11"/>
    <mergeCell ref="N11:O11"/>
    <mergeCell ref="B10:B11"/>
    <mergeCell ref="C15:E15"/>
    <mergeCell ref="C42:D42"/>
    <mergeCell ref="C46:D46"/>
    <mergeCell ref="C45:D45"/>
    <mergeCell ref="B48:B49"/>
    <mergeCell ref="C48:D49"/>
    <mergeCell ref="C41:D41"/>
    <mergeCell ref="C33:D34"/>
    <mergeCell ref="C24:D24"/>
    <mergeCell ref="B29:P29"/>
    <mergeCell ref="B33:B34"/>
    <mergeCell ref="B32:E32"/>
    <mergeCell ref="C38:D38"/>
    <mergeCell ref="C47:D47"/>
    <mergeCell ref="N73:O73"/>
    <mergeCell ref="J73:K73"/>
    <mergeCell ref="L73:M73"/>
    <mergeCell ref="B68:E68"/>
    <mergeCell ref="H73:I73"/>
    <mergeCell ref="F73:G73"/>
    <mergeCell ref="C69:D69"/>
    <mergeCell ref="B55:B56"/>
    <mergeCell ref="C55:C56"/>
    <mergeCell ref="P55:P56"/>
    <mergeCell ref="D56:E56"/>
    <mergeCell ref="F72:O72"/>
    <mergeCell ref="C60:E60"/>
    <mergeCell ref="C58:E58"/>
    <mergeCell ref="C57:E57"/>
    <mergeCell ref="C67:E67"/>
    <mergeCell ref="C64:E64"/>
    <mergeCell ref="C63:E63"/>
    <mergeCell ref="C61:E61"/>
    <mergeCell ref="C62:E62"/>
    <mergeCell ref="C66:E66"/>
    <mergeCell ref="C65:E65"/>
    <mergeCell ref="C59:E59"/>
  </mergeCells>
  <conditionalFormatting sqref="E75 C77:D77">
    <cfRule type="cellIs" dxfId="326" priority="10" operator="greaterThan">
      <formula>0</formula>
    </cfRule>
  </conditionalFormatting>
  <conditionalFormatting sqref="V13">
    <cfRule type="cellIs" dxfId="325" priority="11" operator="lessThan">
      <formula>$U$13</formula>
    </cfRule>
  </conditionalFormatting>
  <conditionalFormatting sqref="V14">
    <cfRule type="cellIs" dxfId="324" priority="12" operator="lessThan">
      <formula>$U$14</formula>
    </cfRule>
  </conditionalFormatting>
  <conditionalFormatting sqref="V16">
    <cfRule type="cellIs" dxfId="323" priority="13" operator="lessThan">
      <formula>$U$16</formula>
    </cfRule>
  </conditionalFormatting>
  <conditionalFormatting sqref="F50:O50">
    <cfRule type="cellIs" dxfId="322" priority="14" operator="lessThan">
      <formula>$F$40/2</formula>
    </cfRule>
  </conditionalFormatting>
  <conditionalFormatting sqref="P53">
    <cfRule type="cellIs" dxfId="321" priority="15" operator="lessThan">
      <formula>#REF!</formula>
    </cfRule>
  </conditionalFormatting>
  <conditionalFormatting sqref="P53">
    <cfRule type="cellIs" dxfId="320" priority="16" operator="greaterThan">
      <formula>#REF!</formula>
    </cfRule>
  </conditionalFormatting>
  <conditionalFormatting sqref="H73">
    <cfRule type="cellIs" dxfId="319" priority="21" operator="greaterThan">
      <formula>$H$73</formula>
    </cfRule>
  </conditionalFormatting>
  <conditionalFormatting sqref="N52:O52">
    <cfRule type="cellIs" dxfId="318" priority="38" operator="lessThan">
      <formula>#REF!</formula>
    </cfRule>
  </conditionalFormatting>
  <conditionalFormatting sqref="N52:O52">
    <cfRule type="cellIs" dxfId="317" priority="39" operator="greaterThan">
      <formula>#REF!</formula>
    </cfRule>
  </conditionalFormatting>
  <conditionalFormatting sqref="H51">
    <cfRule type="cellIs" dxfId="316" priority="40" operator="lessThan">
      <formula>$H$52</formula>
    </cfRule>
  </conditionalFormatting>
  <conditionalFormatting sqref="H51">
    <cfRule type="cellIs" dxfId="315" priority="41" operator="greaterThan">
      <formula>$H$52</formula>
    </cfRule>
  </conditionalFormatting>
  <conditionalFormatting sqref="I51">
    <cfRule type="cellIs" dxfId="314" priority="42" operator="lessThan">
      <formula>$I$52</formula>
    </cfRule>
  </conditionalFormatting>
  <conditionalFormatting sqref="I51">
    <cfRule type="cellIs" dxfId="313" priority="43" operator="greaterThan">
      <formula>$I$52</formula>
    </cfRule>
  </conditionalFormatting>
  <conditionalFormatting sqref="J51">
    <cfRule type="cellIs" dxfId="312" priority="44" operator="lessThan">
      <formula>$J$52</formula>
    </cfRule>
  </conditionalFormatting>
  <conditionalFormatting sqref="J51">
    <cfRule type="cellIs" dxfId="311" priority="45" operator="greaterThan">
      <formula>$J$52</formula>
    </cfRule>
  </conditionalFormatting>
  <conditionalFormatting sqref="K51">
    <cfRule type="cellIs" dxfId="310" priority="46" operator="lessThan">
      <formula>$K$52</formula>
    </cfRule>
  </conditionalFormatting>
  <conditionalFormatting sqref="K51">
    <cfRule type="cellIs" dxfId="309" priority="47" operator="greaterThan">
      <formula>$K$52</formula>
    </cfRule>
  </conditionalFormatting>
  <conditionalFormatting sqref="L51">
    <cfRule type="cellIs" dxfId="308" priority="48" operator="lessThan">
      <formula>$L$52</formula>
    </cfRule>
  </conditionalFormatting>
  <conditionalFormatting sqref="L51">
    <cfRule type="cellIs" dxfId="307" priority="49" operator="greaterThan">
      <formula>$L$52</formula>
    </cfRule>
  </conditionalFormatting>
  <conditionalFormatting sqref="M51">
    <cfRule type="cellIs" dxfId="306" priority="50" operator="lessThan">
      <formula>$M$52</formula>
    </cfRule>
  </conditionalFormatting>
  <conditionalFormatting sqref="M51">
    <cfRule type="cellIs" dxfId="305" priority="51" operator="greaterThan">
      <formula>$M$52</formula>
    </cfRule>
  </conditionalFormatting>
  <conditionalFormatting sqref="N51">
    <cfRule type="cellIs" dxfId="304" priority="52" operator="lessThan">
      <formula>$N$52</formula>
    </cfRule>
  </conditionalFormatting>
  <conditionalFormatting sqref="N51">
    <cfRule type="cellIs" dxfId="303" priority="53" operator="greaterThan">
      <formula>$N$52</formula>
    </cfRule>
  </conditionalFormatting>
  <conditionalFormatting sqref="O51">
    <cfRule type="cellIs" dxfId="302" priority="54" operator="lessThan">
      <formula>$O$52</formula>
    </cfRule>
  </conditionalFormatting>
  <conditionalFormatting sqref="O51">
    <cfRule type="cellIs" dxfId="301" priority="55" operator="greaterThan">
      <formula>$O$52</formula>
    </cfRule>
  </conditionalFormatting>
  <conditionalFormatting sqref="F51">
    <cfRule type="cellIs" dxfId="300" priority="56" operator="lessThan">
      <formula>$F$52</formula>
    </cfRule>
  </conditionalFormatting>
  <conditionalFormatting sqref="F51">
    <cfRule type="cellIs" dxfId="299" priority="57" operator="greaterThan">
      <formula>$F$52</formula>
    </cfRule>
  </conditionalFormatting>
  <conditionalFormatting sqref="G51">
    <cfRule type="cellIs" dxfId="298" priority="58" operator="lessThan">
      <formula>$G$52</formula>
    </cfRule>
  </conditionalFormatting>
  <conditionalFormatting sqref="G51">
    <cfRule type="cellIs" dxfId="297" priority="59" operator="greaterThan">
      <formula>$G$52</formula>
    </cfRule>
  </conditionalFormatting>
  <conditionalFormatting sqref="H54:I54">
    <cfRule type="cellIs" dxfId="296" priority="4" operator="notEqual">
      <formula>$H$73</formula>
    </cfRule>
    <cfRule type="cellIs" dxfId="295" priority="9" operator="notEqual">
      <formula>$H$73</formula>
    </cfRule>
  </conditionalFormatting>
  <conditionalFormatting sqref="J54:K54">
    <cfRule type="cellIs" dxfId="294" priority="3" operator="notEqual">
      <formula>$J$73</formula>
    </cfRule>
    <cfRule type="cellIs" dxfId="293" priority="8" operator="notEqual">
      <formula>$J$73</formula>
    </cfRule>
  </conditionalFormatting>
  <conditionalFormatting sqref="L54:M54">
    <cfRule type="cellIs" dxfId="292" priority="2" operator="notEqual">
      <formula>$L$73</formula>
    </cfRule>
    <cfRule type="cellIs" dxfId="291" priority="7" operator="notEqual">
      <formula>$L$73</formula>
    </cfRule>
  </conditionalFormatting>
  <conditionalFormatting sqref="N54:O54">
    <cfRule type="cellIs" dxfId="290" priority="1" operator="notEqual">
      <formula>$N$73</formula>
    </cfRule>
    <cfRule type="cellIs" dxfId="289" priority="6" operator="notEqual">
      <formula>$N$73</formula>
    </cfRule>
  </conditionalFormatting>
  <conditionalFormatting sqref="F54:G54">
    <cfRule type="cellIs" dxfId="288" priority="5" operator="notEqual">
      <formula>$F$73</formula>
    </cfRule>
  </conditionalFormatting>
  <dataValidations count="5">
    <dataValidation type="list" allowBlank="1" showErrorMessage="1" sqref="D13:D14">
      <formula1>$T$21:$T$24</formula1>
    </dataValidation>
    <dataValidation type="list" allowBlank="1" showErrorMessage="1" sqref="F53:O53 E33:E39 E41:E49">
      <formula1>$T$13:$T$16</formula1>
    </dataValidation>
    <dataValidation type="list" allowBlank="1" showErrorMessage="1" sqref="D30">
      <formula1>$T$21:$T$23</formula1>
    </dataValidation>
    <dataValidation type="list" allowBlank="1" showErrorMessage="1" sqref="D31">
      <formula1>$Y$13:$Y$16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="80" zoomScaleNormal="80" workbookViewId="0">
      <pane ySplit="11" topLeftCell="A12" activePane="bottomLeft" state="frozen"/>
      <selection pane="bottomLeft" activeCell="J58" sqref="J58:O58"/>
    </sheetView>
  </sheetViews>
  <sheetFormatPr defaultColWidth="14.44140625" defaultRowHeight="15" customHeight="1"/>
  <cols>
    <col min="1" max="1" width="10.5546875" style="290" customWidth="1"/>
    <col min="2" max="2" width="3.44140625" style="290" customWidth="1"/>
    <col min="3" max="3" width="31.5546875" style="290" customWidth="1"/>
    <col min="4" max="4" width="9" style="290" customWidth="1"/>
    <col min="5" max="5" width="12.109375" style="290" customWidth="1"/>
    <col min="6" max="9" width="5.77734375" style="290" customWidth="1"/>
    <col min="10" max="10" width="5.44140625" style="290" customWidth="1"/>
    <col min="11" max="11" width="6.77734375" style="290" customWidth="1"/>
    <col min="12" max="13" width="5.77734375" style="290" customWidth="1"/>
    <col min="14" max="14" width="7.77734375" style="290" customWidth="1"/>
    <col min="15" max="15" width="5.77734375" style="290" customWidth="1"/>
    <col min="16" max="16" width="20.5546875" style="290" customWidth="1"/>
    <col min="17" max="17" width="5.5546875" style="290" customWidth="1"/>
    <col min="18" max="19" width="8.77734375" style="290" customWidth="1"/>
    <col min="20" max="20" width="19.44140625" style="290" customWidth="1"/>
    <col min="21" max="22" width="14.21875" style="290" customWidth="1"/>
    <col min="23" max="23" width="15.77734375" style="290" customWidth="1"/>
    <col min="24" max="24" width="40.21875" style="290" customWidth="1"/>
    <col min="25" max="25" width="24.5546875" style="290" customWidth="1"/>
    <col min="26" max="16384" width="14.44140625" style="290"/>
  </cols>
  <sheetData>
    <row r="1" spans="1:25" ht="24.75" customHeight="1">
      <c r="B1" s="289" t="s">
        <v>1</v>
      </c>
      <c r="Q1" s="288"/>
    </row>
    <row r="2" spans="1:25" ht="12.75" customHeight="1">
      <c r="B2" s="453" t="s">
        <v>273</v>
      </c>
      <c r="C2" s="453"/>
      <c r="D2" s="454"/>
      <c r="E2" s="291"/>
      <c r="L2" s="291"/>
      <c r="M2" s="291"/>
      <c r="N2" s="291"/>
      <c r="O2" s="291"/>
      <c r="Q2" s="288"/>
      <c r="T2" s="612"/>
    </row>
    <row r="3" spans="1:25" ht="12.75" customHeight="1">
      <c r="B3" s="292" t="s">
        <v>15</v>
      </c>
      <c r="L3" s="293"/>
      <c r="M3" s="293"/>
      <c r="N3" s="293"/>
      <c r="Q3" s="288"/>
    </row>
    <row r="4" spans="1:25" ht="12.75" customHeight="1">
      <c r="B4" s="292" t="s">
        <v>16</v>
      </c>
      <c r="L4" s="293"/>
      <c r="M4" s="293"/>
      <c r="N4" s="293"/>
      <c r="Q4" s="288"/>
    </row>
    <row r="5" spans="1:25" ht="12.75" customHeight="1">
      <c r="B5" s="292" t="s">
        <v>17</v>
      </c>
      <c r="D5" s="291" t="str">
        <f>IF($C$30=0," ",$C$30)</f>
        <v>język obcy nowożytny</v>
      </c>
      <c r="H5" s="291" t="str">
        <f>IF(C31=0," ",C31)</f>
        <v>matematyka</v>
      </c>
      <c r="L5" s="293"/>
      <c r="M5" s="293"/>
      <c r="N5" s="293"/>
      <c r="Q5" s="288"/>
    </row>
    <row r="6" spans="1:25" ht="12.75" customHeight="1">
      <c r="B6" s="292" t="s">
        <v>22</v>
      </c>
      <c r="D6" s="291"/>
      <c r="H6" s="291"/>
      <c r="L6" s="293"/>
      <c r="M6" s="293"/>
      <c r="N6" s="293"/>
      <c r="Q6" s="288"/>
    </row>
    <row r="7" spans="1:25" ht="12.75" customHeight="1">
      <c r="B7" s="292"/>
      <c r="C7" s="294" t="s">
        <v>274</v>
      </c>
      <c r="D7" s="295" t="s">
        <v>275</v>
      </c>
      <c r="H7" s="291"/>
      <c r="L7" s="293"/>
      <c r="M7" s="293"/>
      <c r="N7" s="293"/>
      <c r="Q7" s="288"/>
    </row>
    <row r="8" spans="1:25" ht="12.75" customHeight="1">
      <c r="B8" s="292"/>
      <c r="C8" s="294" t="s">
        <v>276</v>
      </c>
      <c r="D8" s="295" t="s">
        <v>277</v>
      </c>
      <c r="H8" s="291"/>
      <c r="L8" s="293"/>
      <c r="M8" s="293"/>
      <c r="N8" s="293"/>
      <c r="Q8" s="288"/>
    </row>
    <row r="9" spans="1:25" ht="12.75" customHeight="1">
      <c r="Q9" s="288"/>
    </row>
    <row r="10" spans="1:25" ht="24.75" customHeight="1">
      <c r="B10" s="705" t="s">
        <v>4</v>
      </c>
      <c r="C10" s="731" t="s">
        <v>5</v>
      </c>
      <c r="D10" s="296"/>
      <c r="E10" s="732"/>
      <c r="F10" s="730" t="s">
        <v>6</v>
      </c>
      <c r="G10" s="723"/>
      <c r="H10" s="723"/>
      <c r="I10" s="723"/>
      <c r="J10" s="723"/>
      <c r="K10" s="723"/>
      <c r="L10" s="723"/>
      <c r="M10" s="723"/>
      <c r="N10" s="723"/>
      <c r="O10" s="708"/>
      <c r="P10" s="734" t="s">
        <v>44</v>
      </c>
      <c r="Q10" s="297"/>
      <c r="X10" s="729" t="s">
        <v>7</v>
      </c>
      <c r="Y10" s="708"/>
    </row>
    <row r="11" spans="1:25" ht="25.5" customHeight="1">
      <c r="B11" s="706"/>
      <c r="C11" s="726"/>
      <c r="D11" s="298"/>
      <c r="E11" s="733"/>
      <c r="F11" s="730" t="s">
        <v>8</v>
      </c>
      <c r="G11" s="708"/>
      <c r="H11" s="730" t="s">
        <v>9</v>
      </c>
      <c r="I11" s="708"/>
      <c r="J11" s="730" t="s">
        <v>10</v>
      </c>
      <c r="K11" s="708"/>
      <c r="L11" s="730" t="s">
        <v>11</v>
      </c>
      <c r="M11" s="708"/>
      <c r="N11" s="735" t="s">
        <v>45</v>
      </c>
      <c r="O11" s="708"/>
      <c r="P11" s="706"/>
      <c r="Q11" s="297"/>
      <c r="S11" s="729" t="s">
        <v>46</v>
      </c>
      <c r="T11" s="723"/>
      <c r="U11" s="723"/>
      <c r="V11" s="708"/>
      <c r="X11" s="299" t="s">
        <v>47</v>
      </c>
      <c r="Y11" s="300" t="s">
        <v>48</v>
      </c>
    </row>
    <row r="12" spans="1:25" ht="12.75" customHeight="1">
      <c r="A12" s="301"/>
      <c r="B12" s="432">
        <v>1</v>
      </c>
      <c r="C12" s="303" t="s">
        <v>14</v>
      </c>
      <c r="D12" s="304"/>
      <c r="E12" s="305" t="str">
        <f>IF(C29="język obcy nowożytny","R","P")</f>
        <v>P</v>
      </c>
      <c r="F12" s="306">
        <v>3</v>
      </c>
      <c r="G12" s="306">
        <v>3</v>
      </c>
      <c r="H12" s="306">
        <v>3</v>
      </c>
      <c r="I12" s="306">
        <v>3</v>
      </c>
      <c r="J12" s="306">
        <v>3</v>
      </c>
      <c r="K12" s="306">
        <v>3</v>
      </c>
      <c r="L12" s="306">
        <v>3</v>
      </c>
      <c r="M12" s="306">
        <v>3</v>
      </c>
      <c r="N12" s="306">
        <v>4</v>
      </c>
      <c r="O12" s="306">
        <v>4</v>
      </c>
      <c r="P12" s="307">
        <f t="shared" ref="P12:P28" si="0">SUM(F12:O12)/2</f>
        <v>16</v>
      </c>
      <c r="Q12" s="308"/>
      <c r="S12" s="309"/>
      <c r="T12" s="309" t="s">
        <v>50</v>
      </c>
      <c r="U12" s="309" t="s">
        <v>51</v>
      </c>
      <c r="V12" s="309" t="s">
        <v>52</v>
      </c>
      <c r="X12" s="309"/>
      <c r="Y12" s="309"/>
    </row>
    <row r="13" spans="1:25" ht="12.75" customHeight="1">
      <c r="A13" s="301"/>
      <c r="B13" s="432">
        <v>2</v>
      </c>
      <c r="C13" s="303" t="s">
        <v>24</v>
      </c>
      <c r="D13" s="455" t="s">
        <v>53</v>
      </c>
      <c r="E13" s="305" t="str">
        <f>IF(C30="język obcy nowożytny","R","P")</f>
        <v>R</v>
      </c>
      <c r="F13" s="306">
        <v>2</v>
      </c>
      <c r="G13" s="306">
        <v>2</v>
      </c>
      <c r="H13" s="306">
        <v>2</v>
      </c>
      <c r="I13" s="306">
        <v>2</v>
      </c>
      <c r="J13" s="306">
        <v>2</v>
      </c>
      <c r="K13" s="306">
        <v>2</v>
      </c>
      <c r="L13" s="306">
        <v>3</v>
      </c>
      <c r="M13" s="306">
        <v>3</v>
      </c>
      <c r="N13" s="306">
        <v>3</v>
      </c>
      <c r="O13" s="306">
        <v>3</v>
      </c>
      <c r="P13" s="307">
        <f t="shared" si="0"/>
        <v>12</v>
      </c>
      <c r="Q13" s="709">
        <f>SUM(P13:P14)</f>
        <v>20</v>
      </c>
      <c r="S13" s="456" t="s">
        <v>55</v>
      </c>
      <c r="T13" s="457" t="s">
        <v>274</v>
      </c>
      <c r="U13" s="458">
        <v>705</v>
      </c>
      <c r="V13" s="458">
        <v>840</v>
      </c>
      <c r="X13" s="309" t="s">
        <v>14</v>
      </c>
      <c r="Y13" s="309" t="s">
        <v>24</v>
      </c>
    </row>
    <row r="14" spans="1:25" ht="12.75" customHeight="1">
      <c r="A14" s="301"/>
      <c r="B14" s="432">
        <v>3</v>
      </c>
      <c r="C14" s="303" t="s">
        <v>56</v>
      </c>
      <c r="D14" s="455" t="s">
        <v>57</v>
      </c>
      <c r="E14" s="305" t="s">
        <v>49</v>
      </c>
      <c r="F14" s="306">
        <v>2</v>
      </c>
      <c r="G14" s="306">
        <v>2</v>
      </c>
      <c r="H14" s="306">
        <v>2</v>
      </c>
      <c r="I14" s="306">
        <v>2</v>
      </c>
      <c r="J14" s="306">
        <v>2</v>
      </c>
      <c r="K14" s="306">
        <v>2</v>
      </c>
      <c r="L14" s="306">
        <v>1</v>
      </c>
      <c r="M14" s="306">
        <v>1</v>
      </c>
      <c r="N14" s="306">
        <v>1</v>
      </c>
      <c r="O14" s="306">
        <v>1</v>
      </c>
      <c r="P14" s="307">
        <f t="shared" si="0"/>
        <v>8</v>
      </c>
      <c r="Q14" s="706"/>
      <c r="S14" s="456" t="s">
        <v>58</v>
      </c>
      <c r="T14" s="457" t="s">
        <v>276</v>
      </c>
      <c r="U14" s="458">
        <v>690</v>
      </c>
      <c r="V14" s="458">
        <v>735</v>
      </c>
      <c r="X14" s="309" t="s">
        <v>29</v>
      </c>
      <c r="Y14" s="309" t="s">
        <v>26</v>
      </c>
    </row>
    <row r="15" spans="1:25" ht="12.75" customHeight="1">
      <c r="A15" s="301"/>
      <c r="B15" s="432">
        <v>4</v>
      </c>
      <c r="C15" s="710" t="s">
        <v>329</v>
      </c>
      <c r="D15" s="644"/>
      <c r="E15" s="645"/>
      <c r="F15" s="306">
        <v>1</v>
      </c>
      <c r="G15" s="306">
        <v>1</v>
      </c>
      <c r="H15" s="306"/>
      <c r="I15" s="306"/>
      <c r="J15" s="306"/>
      <c r="K15" s="306"/>
      <c r="L15" s="306"/>
      <c r="M15" s="306"/>
      <c r="N15" s="306"/>
      <c r="O15" s="306"/>
      <c r="P15" s="307">
        <f t="shared" si="0"/>
        <v>1</v>
      </c>
      <c r="Q15" s="308"/>
      <c r="S15" s="621" t="s">
        <v>145</v>
      </c>
      <c r="T15" s="622" t="s">
        <v>345</v>
      </c>
      <c r="U15" s="621"/>
      <c r="X15" s="309" t="s">
        <v>30</v>
      </c>
      <c r="Y15" s="309" t="s">
        <v>31</v>
      </c>
    </row>
    <row r="16" spans="1:25" ht="12.75" customHeight="1">
      <c r="A16" s="301"/>
      <c r="B16" s="432">
        <v>5</v>
      </c>
      <c r="C16" s="303" t="s">
        <v>26</v>
      </c>
      <c r="D16" s="304"/>
      <c r="E16" s="305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307">
        <f t="shared" si="0"/>
        <v>7</v>
      </c>
      <c r="Q16" s="308"/>
      <c r="S16" s="456" t="s">
        <v>145</v>
      </c>
      <c r="T16" s="456" t="s">
        <v>278</v>
      </c>
      <c r="U16" s="456">
        <v>1395</v>
      </c>
      <c r="V16" s="456">
        <v>1575</v>
      </c>
      <c r="X16" s="309" t="s">
        <v>33</v>
      </c>
      <c r="Y16" s="309" t="s">
        <v>34</v>
      </c>
    </row>
    <row r="17" spans="1:25" ht="12.75" customHeight="1">
      <c r="A17" s="301"/>
      <c r="B17" s="432">
        <v>6</v>
      </c>
      <c r="C17" s="303" t="s">
        <v>307</v>
      </c>
      <c r="D17" s="314"/>
      <c r="E17" s="305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307">
        <f t="shared" si="0"/>
        <v>3</v>
      </c>
      <c r="Q17" s="308"/>
      <c r="S17" s="456" t="s">
        <v>146</v>
      </c>
      <c r="T17" s="459"/>
      <c r="U17" s="458"/>
      <c r="V17" s="458">
        <v>105</v>
      </c>
      <c r="X17" s="309" t="s">
        <v>35</v>
      </c>
      <c r="Y17" s="309" t="s">
        <v>36</v>
      </c>
    </row>
    <row r="18" spans="1:25" ht="12.75" customHeight="1">
      <c r="A18" s="301"/>
      <c r="B18" s="432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307">
        <f t="shared" si="0"/>
        <v>2</v>
      </c>
      <c r="Q18" s="308"/>
      <c r="S18" s="615" t="s">
        <v>279</v>
      </c>
      <c r="T18" s="614"/>
      <c r="U18" s="613"/>
      <c r="V18" s="456">
        <v>1680</v>
      </c>
      <c r="X18" s="309" t="s">
        <v>37</v>
      </c>
      <c r="Y18" s="309" t="s">
        <v>38</v>
      </c>
    </row>
    <row r="19" spans="1:25" ht="12.75" customHeight="1">
      <c r="A19" s="301"/>
      <c r="B19" s="432">
        <v>8</v>
      </c>
      <c r="C19" s="303" t="s">
        <v>31</v>
      </c>
      <c r="D19" s="304"/>
      <c r="E19" s="305" t="str">
        <f t="shared" ref="E19:E24" si="1">IF(OR($C$30=C19,$C$31=C19),"R","P")</f>
        <v>P</v>
      </c>
      <c r="F19" s="312">
        <v>1</v>
      </c>
      <c r="G19" s="312">
        <v>1</v>
      </c>
      <c r="H19" s="312">
        <v>1</v>
      </c>
      <c r="I19" s="312">
        <v>1</v>
      </c>
      <c r="J19" s="312">
        <v>1</v>
      </c>
      <c r="K19" s="312">
        <v>1</v>
      </c>
      <c r="L19" s="312">
        <v>1</v>
      </c>
      <c r="M19" s="312">
        <v>1</v>
      </c>
      <c r="N19" s="306"/>
      <c r="O19" s="306"/>
      <c r="P19" s="307">
        <f t="shared" si="0"/>
        <v>4</v>
      </c>
      <c r="Q19" s="709">
        <f>SUM(P19:P22)</f>
        <v>16</v>
      </c>
      <c r="X19" s="309"/>
      <c r="Y19" s="309" t="s">
        <v>39</v>
      </c>
    </row>
    <row r="20" spans="1:25" ht="12.75" customHeight="1">
      <c r="A20" s="301"/>
      <c r="B20" s="432">
        <v>9</v>
      </c>
      <c r="C20" s="303" t="s">
        <v>34</v>
      </c>
      <c r="D20" s="304"/>
      <c r="E20" s="305" t="str">
        <f t="shared" si="1"/>
        <v>P</v>
      </c>
      <c r="F20" s="312">
        <v>1</v>
      </c>
      <c r="G20" s="312">
        <v>1</v>
      </c>
      <c r="H20" s="312">
        <v>1</v>
      </c>
      <c r="I20" s="312">
        <v>1</v>
      </c>
      <c r="J20" s="312">
        <v>1</v>
      </c>
      <c r="K20" s="312">
        <v>1</v>
      </c>
      <c r="L20" s="312">
        <v>1</v>
      </c>
      <c r="M20" s="312">
        <v>1</v>
      </c>
      <c r="N20" s="306"/>
      <c r="O20" s="306"/>
      <c r="P20" s="307">
        <f t="shared" si="0"/>
        <v>4</v>
      </c>
      <c r="Q20" s="717"/>
      <c r="S20" s="290" t="s">
        <v>65</v>
      </c>
      <c r="X20" s="309"/>
      <c r="Y20" s="309" t="s">
        <v>40</v>
      </c>
    </row>
    <row r="21" spans="1:25" ht="12.75" customHeight="1">
      <c r="A21" s="301"/>
      <c r="B21" s="432">
        <v>10</v>
      </c>
      <c r="C21" s="303" t="s">
        <v>36</v>
      </c>
      <c r="D21" s="304"/>
      <c r="E21" s="305" t="str">
        <f t="shared" si="1"/>
        <v>P</v>
      </c>
      <c r="F21" s="312">
        <v>1</v>
      </c>
      <c r="G21" s="312">
        <v>1</v>
      </c>
      <c r="H21" s="312">
        <v>1</v>
      </c>
      <c r="I21" s="312">
        <v>1</v>
      </c>
      <c r="J21" s="312">
        <v>1</v>
      </c>
      <c r="K21" s="312">
        <v>1</v>
      </c>
      <c r="L21" s="312">
        <v>1</v>
      </c>
      <c r="M21" s="312">
        <v>1</v>
      </c>
      <c r="N21" s="306"/>
      <c r="O21" s="306"/>
      <c r="P21" s="307">
        <f t="shared" si="0"/>
        <v>4</v>
      </c>
      <c r="Q21" s="717"/>
      <c r="T21" s="291" t="s">
        <v>66</v>
      </c>
      <c r="U21" s="437" t="s">
        <v>67</v>
      </c>
      <c r="X21" s="288"/>
      <c r="Y21" s="288"/>
    </row>
    <row r="22" spans="1:25" ht="12.75" customHeight="1">
      <c r="A22" s="301"/>
      <c r="B22" s="432">
        <v>11</v>
      </c>
      <c r="C22" s="303" t="s">
        <v>38</v>
      </c>
      <c r="D22" s="304"/>
      <c r="E22" s="305" t="str">
        <f t="shared" si="1"/>
        <v>P</v>
      </c>
      <c r="F22" s="312">
        <v>1</v>
      </c>
      <c r="G22" s="312">
        <v>1</v>
      </c>
      <c r="H22" s="312">
        <v>1</v>
      </c>
      <c r="I22" s="312">
        <v>1</v>
      </c>
      <c r="J22" s="312">
        <v>1</v>
      </c>
      <c r="K22" s="312">
        <v>1</v>
      </c>
      <c r="L22" s="312">
        <v>1</v>
      </c>
      <c r="M22" s="312">
        <v>1</v>
      </c>
      <c r="N22" s="306"/>
      <c r="O22" s="306"/>
      <c r="P22" s="307">
        <f t="shared" si="0"/>
        <v>4</v>
      </c>
      <c r="Q22" s="706"/>
      <c r="T22" s="291" t="s">
        <v>53</v>
      </c>
      <c r="U22" s="437" t="s">
        <v>68</v>
      </c>
      <c r="X22" s="288"/>
      <c r="Y22" s="288"/>
    </row>
    <row r="23" spans="1:25" ht="12.75" customHeight="1">
      <c r="A23" s="301"/>
      <c r="B23" s="432">
        <v>12</v>
      </c>
      <c r="C23" s="303" t="s">
        <v>39</v>
      </c>
      <c r="D23" s="314"/>
      <c r="E23" s="305" t="str">
        <f t="shared" si="1"/>
        <v>R</v>
      </c>
      <c r="F23" s="306">
        <v>2</v>
      </c>
      <c r="G23" s="306">
        <v>2</v>
      </c>
      <c r="H23" s="306">
        <v>2</v>
      </c>
      <c r="I23" s="306">
        <v>2</v>
      </c>
      <c r="J23" s="306">
        <v>3</v>
      </c>
      <c r="K23" s="306">
        <v>3</v>
      </c>
      <c r="L23" s="306">
        <v>3</v>
      </c>
      <c r="M23" s="306">
        <v>3</v>
      </c>
      <c r="N23" s="306">
        <v>4</v>
      </c>
      <c r="O23" s="306">
        <v>4</v>
      </c>
      <c r="P23" s="307">
        <f t="shared" si="0"/>
        <v>14</v>
      </c>
      <c r="Q23" s="308"/>
      <c r="T23" s="291" t="s">
        <v>69</v>
      </c>
      <c r="U23" s="437" t="s">
        <v>70</v>
      </c>
    </row>
    <row r="24" spans="1:25" ht="12.75" customHeight="1">
      <c r="A24" s="301"/>
      <c r="B24" s="432">
        <v>13</v>
      </c>
      <c r="C24" s="728" t="s">
        <v>40</v>
      </c>
      <c r="D24" s="723"/>
      <c r="E24" s="305" t="str">
        <f t="shared" si="1"/>
        <v>P</v>
      </c>
      <c r="F24" s="306">
        <v>1</v>
      </c>
      <c r="G24" s="306">
        <v>1</v>
      </c>
      <c r="H24" s="306">
        <v>1</v>
      </c>
      <c r="I24" s="306">
        <v>1</v>
      </c>
      <c r="J24" s="306">
        <v>1</v>
      </c>
      <c r="K24" s="306">
        <v>1</v>
      </c>
      <c r="L24" s="306"/>
      <c r="M24" s="306"/>
      <c r="N24" s="306"/>
      <c r="O24" s="306"/>
      <c r="P24" s="307">
        <f t="shared" si="0"/>
        <v>3</v>
      </c>
      <c r="Q24" s="308"/>
      <c r="T24" s="291" t="s">
        <v>57</v>
      </c>
      <c r="U24" s="437" t="s">
        <v>71</v>
      </c>
    </row>
    <row r="25" spans="1:25" ht="12.75" customHeight="1">
      <c r="A25" s="301"/>
      <c r="B25" s="432">
        <v>14</v>
      </c>
      <c r="C25" s="303" t="s">
        <v>72</v>
      </c>
      <c r="D25" s="314"/>
      <c r="E25" s="305"/>
      <c r="F25" s="306">
        <v>3</v>
      </c>
      <c r="G25" s="306">
        <v>3</v>
      </c>
      <c r="H25" s="306">
        <v>3</v>
      </c>
      <c r="I25" s="306">
        <v>3</v>
      </c>
      <c r="J25" s="306">
        <v>3</v>
      </c>
      <c r="K25" s="306">
        <v>3</v>
      </c>
      <c r="L25" s="306">
        <v>3</v>
      </c>
      <c r="M25" s="306">
        <v>3</v>
      </c>
      <c r="N25" s="306">
        <v>3</v>
      </c>
      <c r="O25" s="306">
        <v>3</v>
      </c>
      <c r="P25" s="307">
        <f t="shared" si="0"/>
        <v>15</v>
      </c>
      <c r="Q25" s="308"/>
    </row>
    <row r="26" spans="1:25" ht="12.75" customHeight="1">
      <c r="A26" s="301"/>
      <c r="B26" s="432">
        <v>15</v>
      </c>
      <c r="C26" s="303" t="s">
        <v>73</v>
      </c>
      <c r="D26" s="314"/>
      <c r="E26" s="305"/>
      <c r="F26" s="306">
        <v>1</v>
      </c>
      <c r="G26" s="306">
        <v>1</v>
      </c>
      <c r="H26" s="306"/>
      <c r="I26" s="306"/>
      <c r="J26" s="306"/>
      <c r="K26" s="306"/>
      <c r="L26" s="306"/>
      <c r="M26" s="306"/>
      <c r="N26" s="306"/>
      <c r="O26" s="306"/>
      <c r="P26" s="307">
        <f t="shared" si="0"/>
        <v>1</v>
      </c>
      <c r="Q26" s="308"/>
    </row>
    <row r="27" spans="1:25" ht="12.75" customHeight="1">
      <c r="A27" s="301"/>
      <c r="B27" s="432">
        <v>16</v>
      </c>
      <c r="C27" s="303" t="s">
        <v>74</v>
      </c>
      <c r="D27" s="314"/>
      <c r="E27" s="305"/>
      <c r="F27" s="306">
        <v>1</v>
      </c>
      <c r="G27" s="306">
        <v>1</v>
      </c>
      <c r="H27" s="306">
        <v>1</v>
      </c>
      <c r="I27" s="306">
        <v>1</v>
      </c>
      <c r="J27" s="306">
        <v>1</v>
      </c>
      <c r="K27" s="306">
        <v>1</v>
      </c>
      <c r="L27" s="306">
        <v>1</v>
      </c>
      <c r="M27" s="306">
        <v>1</v>
      </c>
      <c r="N27" s="306">
        <v>1</v>
      </c>
      <c r="O27" s="306">
        <v>1</v>
      </c>
      <c r="P27" s="307">
        <f t="shared" si="0"/>
        <v>5</v>
      </c>
      <c r="Q27" s="308"/>
    </row>
    <row r="28" spans="1:25" ht="24" customHeight="1">
      <c r="B28" s="736" t="s">
        <v>75</v>
      </c>
      <c r="C28" s="737"/>
      <c r="D28" s="737"/>
      <c r="E28" s="738"/>
      <c r="F28" s="315">
        <f t="shared" ref="F28:O28" si="2">SUM(F12:F27)</f>
        <v>24</v>
      </c>
      <c r="G28" s="315">
        <f t="shared" si="2"/>
        <v>24</v>
      </c>
      <c r="H28" s="315">
        <f t="shared" si="2"/>
        <v>22</v>
      </c>
      <c r="I28" s="315">
        <f t="shared" si="2"/>
        <v>22</v>
      </c>
      <c r="J28" s="315">
        <f t="shared" si="2"/>
        <v>21</v>
      </c>
      <c r="K28" s="315">
        <f t="shared" si="2"/>
        <v>21</v>
      </c>
      <c r="L28" s="315">
        <f t="shared" si="2"/>
        <v>19</v>
      </c>
      <c r="M28" s="315">
        <f t="shared" si="2"/>
        <v>19</v>
      </c>
      <c r="N28" s="315">
        <f t="shared" si="2"/>
        <v>18</v>
      </c>
      <c r="O28" s="315">
        <f t="shared" si="2"/>
        <v>16</v>
      </c>
      <c r="P28" s="315">
        <f t="shared" si="0"/>
        <v>103</v>
      </c>
      <c r="Q28" s="308"/>
      <c r="S28" s="291"/>
      <c r="T28" s="317"/>
      <c r="X28" s="317"/>
    </row>
    <row r="29" spans="1:25" ht="12.75" customHeight="1">
      <c r="B29" s="739" t="s">
        <v>76</v>
      </c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308"/>
      <c r="S29" s="291"/>
      <c r="X29" s="317"/>
    </row>
    <row r="30" spans="1:25" ht="12.75" customHeight="1">
      <c r="B30" s="318">
        <v>1</v>
      </c>
      <c r="C30" s="319" t="s">
        <v>24</v>
      </c>
      <c r="D30" s="310" t="s">
        <v>53</v>
      </c>
      <c r="E30" s="312"/>
      <c r="F30" s="460"/>
      <c r="G30" s="460"/>
      <c r="H30" s="460"/>
      <c r="I30" s="460"/>
      <c r="J30" s="460">
        <v>1</v>
      </c>
      <c r="K30" s="460">
        <v>1</v>
      </c>
      <c r="L30" s="460">
        <v>1</v>
      </c>
      <c r="M30" s="460">
        <v>1</v>
      </c>
      <c r="N30" s="460"/>
      <c r="O30" s="460"/>
      <c r="P30" s="320">
        <f t="shared" ref="P30:P52" si="3">SUM(F30:O30)/2</f>
        <v>2</v>
      </c>
      <c r="Q30" s="308"/>
      <c r="U30" s="317"/>
      <c r="V30" s="317"/>
      <c r="W30" s="317"/>
      <c r="X30" s="317"/>
    </row>
    <row r="31" spans="1:25" ht="12.75" customHeight="1">
      <c r="B31" s="321">
        <v>2</v>
      </c>
      <c r="C31" s="319" t="s">
        <v>39</v>
      </c>
      <c r="D31" s="319"/>
      <c r="E31" s="312"/>
      <c r="F31" s="460">
        <v>1</v>
      </c>
      <c r="G31" s="460">
        <v>1</v>
      </c>
      <c r="H31" s="460">
        <v>1</v>
      </c>
      <c r="I31" s="460">
        <v>1</v>
      </c>
      <c r="J31" s="460">
        <v>1</v>
      </c>
      <c r="K31" s="460">
        <v>1</v>
      </c>
      <c r="L31" s="460">
        <v>1</v>
      </c>
      <c r="M31" s="460">
        <v>1</v>
      </c>
      <c r="N31" s="460">
        <v>2</v>
      </c>
      <c r="O31" s="460">
        <v>2</v>
      </c>
      <c r="P31" s="320">
        <f t="shared" si="3"/>
        <v>6</v>
      </c>
      <c r="Q31" s="308"/>
      <c r="U31" s="317"/>
      <c r="V31" s="317"/>
      <c r="W31" s="317"/>
      <c r="X31" s="317"/>
    </row>
    <row r="32" spans="1:25" ht="12.75" customHeight="1">
      <c r="B32" s="741" t="s">
        <v>82</v>
      </c>
      <c r="C32" s="723"/>
      <c r="D32" s="723"/>
      <c r="E32" s="708"/>
      <c r="F32" s="322">
        <f t="shared" ref="F32:O32" si="4">SUM(F30:F31)</f>
        <v>1</v>
      </c>
      <c r="G32" s="322">
        <f t="shared" si="4"/>
        <v>1</v>
      </c>
      <c r="H32" s="322">
        <f t="shared" si="4"/>
        <v>1</v>
      </c>
      <c r="I32" s="322">
        <f t="shared" si="4"/>
        <v>1</v>
      </c>
      <c r="J32" s="322">
        <f t="shared" si="4"/>
        <v>2</v>
      </c>
      <c r="K32" s="322">
        <f t="shared" si="4"/>
        <v>2</v>
      </c>
      <c r="L32" s="322">
        <f t="shared" si="4"/>
        <v>2</v>
      </c>
      <c r="M32" s="322">
        <f t="shared" si="4"/>
        <v>2</v>
      </c>
      <c r="N32" s="322">
        <f t="shared" si="4"/>
        <v>2</v>
      </c>
      <c r="O32" s="322">
        <f t="shared" si="4"/>
        <v>2</v>
      </c>
      <c r="P32" s="323">
        <f t="shared" si="3"/>
        <v>8</v>
      </c>
      <c r="Q32" s="308"/>
      <c r="S32" s="291"/>
      <c r="T32" s="317"/>
      <c r="U32" s="317"/>
      <c r="V32" s="317"/>
      <c r="W32" s="317"/>
      <c r="X32" s="317"/>
    </row>
    <row r="33" spans="1:26" ht="12.75" customHeight="1">
      <c r="A33" s="435">
        <f t="shared" ref="A33:A50" si="5">LEN(C33)</f>
        <v>19</v>
      </c>
      <c r="B33" s="709">
        <v>17</v>
      </c>
      <c r="C33" s="821" t="s">
        <v>83</v>
      </c>
      <c r="D33" s="725"/>
      <c r="E33" s="440" t="s">
        <v>274</v>
      </c>
      <c r="F33" s="441"/>
      <c r="G33" s="441"/>
      <c r="H33" s="441"/>
      <c r="I33" s="441"/>
      <c r="J33" s="441">
        <v>1</v>
      </c>
      <c r="K33" s="441">
        <v>1</v>
      </c>
      <c r="L33" s="441"/>
      <c r="M33" s="441"/>
      <c r="N33" s="441"/>
      <c r="O33" s="441"/>
      <c r="P33" s="327">
        <f t="shared" si="3"/>
        <v>1</v>
      </c>
      <c r="Q33" s="308"/>
    </row>
    <row r="34" spans="1:26" ht="12.75" customHeight="1">
      <c r="A34" s="435">
        <f t="shared" si="5"/>
        <v>0</v>
      </c>
      <c r="B34" s="706"/>
      <c r="C34" s="726"/>
      <c r="D34" s="727"/>
      <c r="E34" s="440" t="s">
        <v>276</v>
      </c>
      <c r="F34" s="441"/>
      <c r="G34" s="441"/>
      <c r="H34" s="441"/>
      <c r="I34" s="441"/>
      <c r="J34" s="441"/>
      <c r="K34" s="441"/>
      <c r="L34" s="441">
        <v>1</v>
      </c>
      <c r="M34" s="441">
        <v>1</v>
      </c>
      <c r="N34" s="441"/>
      <c r="O34" s="441"/>
      <c r="P34" s="327">
        <f t="shared" si="3"/>
        <v>1</v>
      </c>
      <c r="Q34" s="308"/>
      <c r="R34" s="437"/>
      <c r="S34" s="437"/>
      <c r="T34" s="437"/>
      <c r="U34" s="437"/>
      <c r="V34" s="437"/>
      <c r="W34" s="437"/>
      <c r="X34" s="437"/>
      <c r="Y34" s="437"/>
      <c r="Z34" s="437"/>
    </row>
    <row r="35" spans="1:26" ht="12.75" customHeight="1">
      <c r="A35" s="435">
        <f t="shared" si="5"/>
        <v>8</v>
      </c>
      <c r="B35" s="432">
        <v>18</v>
      </c>
      <c r="C35" s="711" t="s">
        <v>152</v>
      </c>
      <c r="D35" s="708"/>
      <c r="E35" s="443" t="s">
        <v>274</v>
      </c>
      <c r="F35" s="444">
        <v>2</v>
      </c>
      <c r="G35" s="444">
        <v>2</v>
      </c>
      <c r="H35" s="444"/>
      <c r="I35" s="444"/>
      <c r="J35" s="444"/>
      <c r="K35" s="444"/>
      <c r="L35" s="444"/>
      <c r="M35" s="444"/>
      <c r="N35" s="444"/>
      <c r="O35" s="444"/>
      <c r="P35" s="327">
        <f t="shared" si="3"/>
        <v>2</v>
      </c>
      <c r="Q35" s="308"/>
      <c r="S35" s="438"/>
      <c r="T35" s="442"/>
    </row>
    <row r="36" spans="1:26" ht="12.75" customHeight="1">
      <c r="A36" s="435">
        <f t="shared" si="5"/>
        <v>9</v>
      </c>
      <c r="B36" s="432">
        <v>19</v>
      </c>
      <c r="C36" s="711" t="s">
        <v>280</v>
      </c>
      <c r="D36" s="708"/>
      <c r="E36" s="443" t="s">
        <v>274</v>
      </c>
      <c r="F36" s="444">
        <v>3</v>
      </c>
      <c r="G36" s="444">
        <v>3</v>
      </c>
      <c r="H36" s="444">
        <v>3</v>
      </c>
      <c r="I36" s="444">
        <v>3</v>
      </c>
      <c r="J36" s="444"/>
      <c r="K36" s="444"/>
      <c r="L36" s="444"/>
      <c r="M36" s="444"/>
      <c r="N36" s="444"/>
      <c r="O36" s="444"/>
      <c r="P36" s="327">
        <f t="shared" si="3"/>
        <v>6</v>
      </c>
      <c r="Q36" s="308"/>
    </row>
    <row r="37" spans="1:26" ht="12.75" customHeight="1">
      <c r="A37" s="435">
        <f t="shared" si="5"/>
        <v>23</v>
      </c>
      <c r="B37" s="432">
        <v>20</v>
      </c>
      <c r="C37" s="711" t="s">
        <v>153</v>
      </c>
      <c r="D37" s="708"/>
      <c r="E37" s="443" t="s">
        <v>274</v>
      </c>
      <c r="F37" s="444">
        <v>2</v>
      </c>
      <c r="G37" s="444">
        <v>2</v>
      </c>
      <c r="H37" s="444">
        <v>3</v>
      </c>
      <c r="I37" s="444">
        <v>3</v>
      </c>
      <c r="J37" s="444"/>
      <c r="K37" s="444"/>
      <c r="L37" s="444"/>
      <c r="M37" s="444"/>
      <c r="N37" s="444"/>
      <c r="O37" s="444"/>
      <c r="P37" s="327">
        <f t="shared" si="3"/>
        <v>5</v>
      </c>
      <c r="Q37" s="308"/>
    </row>
    <row r="38" spans="1:26" ht="12.75" customHeight="1">
      <c r="A38" s="435">
        <f t="shared" si="5"/>
        <v>13</v>
      </c>
      <c r="B38" s="432">
        <v>21</v>
      </c>
      <c r="C38" s="711" t="s">
        <v>281</v>
      </c>
      <c r="D38" s="708"/>
      <c r="E38" s="443" t="s">
        <v>276</v>
      </c>
      <c r="F38" s="444"/>
      <c r="G38" s="444"/>
      <c r="H38" s="444">
        <v>1</v>
      </c>
      <c r="I38" s="444">
        <v>1</v>
      </c>
      <c r="J38" s="444">
        <v>2</v>
      </c>
      <c r="K38" s="444">
        <v>2</v>
      </c>
      <c r="L38" s="444">
        <v>2</v>
      </c>
      <c r="M38" s="444">
        <v>2</v>
      </c>
      <c r="N38" s="444"/>
      <c r="O38" s="444"/>
      <c r="P38" s="327">
        <f t="shared" si="3"/>
        <v>5</v>
      </c>
      <c r="Q38" s="308"/>
    </row>
    <row r="39" spans="1:26" ht="12.75" customHeight="1">
      <c r="A39" s="435">
        <f t="shared" si="5"/>
        <v>7</v>
      </c>
      <c r="B39" s="432">
        <v>22</v>
      </c>
      <c r="C39" s="711" t="s">
        <v>282</v>
      </c>
      <c r="D39" s="708"/>
      <c r="E39" s="443" t="s">
        <v>276</v>
      </c>
      <c r="F39" s="444"/>
      <c r="G39" s="444"/>
      <c r="H39" s="444">
        <v>1</v>
      </c>
      <c r="I39" s="444">
        <v>1</v>
      </c>
      <c r="J39" s="444">
        <v>3</v>
      </c>
      <c r="K39" s="444">
        <v>3</v>
      </c>
      <c r="L39" s="444">
        <v>4</v>
      </c>
      <c r="M39" s="444">
        <v>4</v>
      </c>
      <c r="N39" s="444"/>
      <c r="O39" s="444"/>
      <c r="P39" s="327">
        <f t="shared" si="3"/>
        <v>8</v>
      </c>
      <c r="Q39" s="308"/>
    </row>
    <row r="40" spans="1:26" ht="12.75" customHeight="1">
      <c r="B40" s="336" t="s">
        <v>91</v>
      </c>
      <c r="C40" s="337"/>
      <c r="D40" s="338"/>
      <c r="E40" s="338"/>
      <c r="F40" s="339">
        <f t="shared" ref="F40:O40" si="6">SUM(F33:F39)</f>
        <v>7</v>
      </c>
      <c r="G40" s="339">
        <f t="shared" si="6"/>
        <v>7</v>
      </c>
      <c r="H40" s="339">
        <f t="shared" si="6"/>
        <v>8</v>
      </c>
      <c r="I40" s="339">
        <f t="shared" si="6"/>
        <v>8</v>
      </c>
      <c r="J40" s="339">
        <f t="shared" si="6"/>
        <v>6</v>
      </c>
      <c r="K40" s="339">
        <f t="shared" si="6"/>
        <v>6</v>
      </c>
      <c r="L40" s="339">
        <f t="shared" si="6"/>
        <v>7</v>
      </c>
      <c r="M40" s="339">
        <f t="shared" si="6"/>
        <v>7</v>
      </c>
      <c r="N40" s="339">
        <f t="shared" si="6"/>
        <v>0</v>
      </c>
      <c r="O40" s="339">
        <f t="shared" si="6"/>
        <v>0</v>
      </c>
      <c r="P40" s="339">
        <f t="shared" si="3"/>
        <v>28</v>
      </c>
      <c r="Q40" s="308"/>
    </row>
    <row r="41" spans="1:26" ht="12.75" customHeight="1">
      <c r="A41" s="435">
        <f t="shared" si="5"/>
        <v>25</v>
      </c>
      <c r="B41" s="309">
        <v>23</v>
      </c>
      <c r="C41" s="711" t="s">
        <v>283</v>
      </c>
      <c r="D41" s="708"/>
      <c r="E41" s="443" t="s">
        <v>274</v>
      </c>
      <c r="F41" s="444">
        <v>1</v>
      </c>
      <c r="G41" s="444">
        <v>1</v>
      </c>
      <c r="H41" s="444">
        <v>2</v>
      </c>
      <c r="I41" s="444">
        <v>2</v>
      </c>
      <c r="J41" s="444">
        <v>2</v>
      </c>
      <c r="K41" s="444">
        <v>2</v>
      </c>
      <c r="L41" s="444"/>
      <c r="M41" s="444"/>
      <c r="N41" s="444"/>
      <c r="O41" s="444"/>
      <c r="P41" s="327">
        <f t="shared" si="3"/>
        <v>5</v>
      </c>
      <c r="Q41" s="308"/>
    </row>
    <row r="42" spans="1:26" ht="12.75" customHeight="1">
      <c r="A42" s="435">
        <f t="shared" si="5"/>
        <v>19</v>
      </c>
      <c r="B42" s="309">
        <v>24</v>
      </c>
      <c r="C42" s="711" t="s">
        <v>284</v>
      </c>
      <c r="D42" s="708"/>
      <c r="E42" s="443" t="s">
        <v>274</v>
      </c>
      <c r="F42" s="444">
        <v>2</v>
      </c>
      <c r="G42" s="444">
        <v>2</v>
      </c>
      <c r="H42" s="444">
        <v>2</v>
      </c>
      <c r="I42" s="444">
        <v>2</v>
      </c>
      <c r="J42" s="444">
        <v>2</v>
      </c>
      <c r="K42" s="444">
        <v>2</v>
      </c>
      <c r="L42" s="444"/>
      <c r="M42" s="444"/>
      <c r="N42" s="444"/>
      <c r="O42" s="444"/>
      <c r="P42" s="327">
        <f t="shared" si="3"/>
        <v>6</v>
      </c>
      <c r="Q42" s="308"/>
    </row>
    <row r="43" spans="1:26" ht="12.75" customHeight="1">
      <c r="A43" s="435">
        <f t="shared" si="5"/>
        <v>21</v>
      </c>
      <c r="B43" s="309">
        <v>25</v>
      </c>
      <c r="C43" s="711" t="s">
        <v>285</v>
      </c>
      <c r="D43" s="708"/>
      <c r="E43" s="443" t="s">
        <v>274</v>
      </c>
      <c r="F43" s="444">
        <v>1</v>
      </c>
      <c r="G43" s="444">
        <v>1</v>
      </c>
      <c r="H43" s="444">
        <v>1</v>
      </c>
      <c r="I43" s="444">
        <v>1</v>
      </c>
      <c r="J43" s="444">
        <v>1</v>
      </c>
      <c r="K43" s="444">
        <v>1</v>
      </c>
      <c r="L43" s="444"/>
      <c r="M43" s="444"/>
      <c r="N43" s="444"/>
      <c r="O43" s="444"/>
      <c r="P43" s="327">
        <f t="shared" si="3"/>
        <v>3</v>
      </c>
      <c r="Q43" s="308"/>
    </row>
    <row r="44" spans="1:26" ht="12.75" customHeight="1">
      <c r="A44" s="435">
        <f t="shared" si="5"/>
        <v>21</v>
      </c>
      <c r="B44" s="309">
        <v>26</v>
      </c>
      <c r="C44" s="711" t="s">
        <v>286</v>
      </c>
      <c r="D44" s="708"/>
      <c r="E44" s="443" t="s">
        <v>276</v>
      </c>
      <c r="F44" s="444"/>
      <c r="G44" s="444"/>
      <c r="H44" s="444"/>
      <c r="I44" s="444"/>
      <c r="J44" s="444"/>
      <c r="K44" s="444"/>
      <c r="L44" s="444">
        <v>2</v>
      </c>
      <c r="M44" s="444">
        <v>2</v>
      </c>
      <c r="N44" s="444">
        <v>3</v>
      </c>
      <c r="O44" s="444"/>
      <c r="P44" s="327">
        <f t="shared" si="3"/>
        <v>3.5</v>
      </c>
      <c r="Q44" s="308"/>
    </row>
    <row r="45" spans="1:26" ht="12.75" customHeight="1">
      <c r="A45" s="435">
        <f t="shared" si="5"/>
        <v>18</v>
      </c>
      <c r="B45" s="309">
        <v>27</v>
      </c>
      <c r="C45" s="711" t="s">
        <v>287</v>
      </c>
      <c r="D45" s="708"/>
      <c r="E45" s="443" t="s">
        <v>276</v>
      </c>
      <c r="F45" s="444"/>
      <c r="G45" s="444"/>
      <c r="H45" s="444"/>
      <c r="I45" s="444"/>
      <c r="J45" s="444">
        <v>1</v>
      </c>
      <c r="K45" s="444">
        <v>1</v>
      </c>
      <c r="L45" s="444">
        <v>4</v>
      </c>
      <c r="M45" s="444">
        <v>4</v>
      </c>
      <c r="N45" s="444">
        <v>4</v>
      </c>
      <c r="O45" s="444"/>
      <c r="P45" s="327">
        <f t="shared" si="3"/>
        <v>7</v>
      </c>
      <c r="Q45" s="308"/>
    </row>
    <row r="46" spans="1:26" s="600" customFormat="1" ht="12.75" customHeight="1">
      <c r="A46" s="601"/>
      <c r="B46" s="461">
        <v>28</v>
      </c>
      <c r="C46" s="744" t="s">
        <v>336</v>
      </c>
      <c r="D46" s="745"/>
      <c r="E46" s="605" t="s">
        <v>345</v>
      </c>
      <c r="F46" s="98"/>
      <c r="G46" s="98"/>
      <c r="H46" s="98"/>
      <c r="I46" s="98"/>
      <c r="J46" s="98"/>
      <c r="K46" s="98"/>
      <c r="L46" s="98"/>
      <c r="M46" s="98"/>
      <c r="N46" s="98"/>
      <c r="O46" s="608">
        <v>3</v>
      </c>
      <c r="P46" s="95">
        <f t="shared" si="3"/>
        <v>1.5</v>
      </c>
      <c r="Q46" s="308"/>
    </row>
    <row r="47" spans="1:26" ht="12.75" customHeight="1">
      <c r="A47" s="435">
        <f t="shared" si="5"/>
        <v>23</v>
      </c>
      <c r="B47" s="461">
        <v>29</v>
      </c>
      <c r="C47" s="744" t="s">
        <v>337</v>
      </c>
      <c r="D47" s="660"/>
      <c r="E47" s="610" t="s">
        <v>345</v>
      </c>
      <c r="F47" s="98"/>
      <c r="G47" s="98"/>
      <c r="H47" s="98"/>
      <c r="I47" s="98"/>
      <c r="J47" s="98"/>
      <c r="K47" s="98"/>
      <c r="L47" s="98"/>
      <c r="M47" s="98"/>
      <c r="N47" s="98"/>
      <c r="O47" s="89">
        <v>3</v>
      </c>
      <c r="P47" s="95">
        <f t="shared" si="3"/>
        <v>1.5</v>
      </c>
      <c r="Q47" s="308"/>
    </row>
    <row r="48" spans="1:26" s="623" customFormat="1" ht="12.75" customHeight="1">
      <c r="A48" s="624"/>
      <c r="B48" s="461">
        <v>30</v>
      </c>
      <c r="C48" s="659" t="s">
        <v>346</v>
      </c>
      <c r="D48" s="660"/>
      <c r="E48" s="77" t="s">
        <v>345</v>
      </c>
      <c r="F48" s="98"/>
      <c r="G48" s="98"/>
      <c r="H48" s="98"/>
      <c r="I48" s="98"/>
      <c r="J48" s="98"/>
      <c r="K48" s="98"/>
      <c r="L48" s="98"/>
      <c r="M48" s="98"/>
      <c r="N48" s="98"/>
      <c r="O48" s="89">
        <v>1</v>
      </c>
      <c r="P48" s="95">
        <f t="shared" si="3"/>
        <v>0.5</v>
      </c>
      <c r="Q48" s="308"/>
    </row>
    <row r="49" spans="1:25" ht="12.75" customHeight="1">
      <c r="A49" s="435">
        <f t="shared" si="5"/>
        <v>17</v>
      </c>
      <c r="B49" s="709">
        <v>31</v>
      </c>
      <c r="C49" s="821" t="s">
        <v>97</v>
      </c>
      <c r="D49" s="725"/>
      <c r="E49" s="462" t="s">
        <v>274</v>
      </c>
      <c r="F49" s="463"/>
      <c r="G49" s="463"/>
      <c r="H49" s="463"/>
      <c r="I49" s="463"/>
      <c r="J49" s="463"/>
      <c r="K49" s="463" t="s">
        <v>98</v>
      </c>
      <c r="L49" s="463"/>
      <c r="M49" s="463"/>
      <c r="N49" s="463"/>
      <c r="O49" s="463"/>
      <c r="P49" s="335">
        <f t="shared" si="3"/>
        <v>0</v>
      </c>
      <c r="Q49" s="308"/>
    </row>
    <row r="50" spans="1:25" ht="12.75" customHeight="1">
      <c r="A50" s="435">
        <f t="shared" si="5"/>
        <v>0</v>
      </c>
      <c r="B50" s="717"/>
      <c r="C50" s="726"/>
      <c r="D50" s="727"/>
      <c r="E50" s="462" t="s">
        <v>276</v>
      </c>
      <c r="F50" s="463"/>
      <c r="G50" s="463"/>
      <c r="H50" s="463"/>
      <c r="I50" s="463"/>
      <c r="J50" s="463"/>
      <c r="K50" s="463"/>
      <c r="L50" s="463"/>
      <c r="M50" s="463" t="s">
        <v>98</v>
      </c>
      <c r="N50" s="463"/>
      <c r="O50" s="463"/>
      <c r="P50" s="335">
        <f t="shared" si="3"/>
        <v>0</v>
      </c>
      <c r="Q50" s="308"/>
    </row>
    <row r="51" spans="1:25" ht="12.75" customHeight="1">
      <c r="B51" s="342" t="s">
        <v>99</v>
      </c>
      <c r="C51" s="343"/>
      <c r="D51" s="344"/>
      <c r="E51" s="344"/>
      <c r="F51" s="345">
        <f t="shared" ref="F51:O51" si="7">SUM(F41:F50)</f>
        <v>4</v>
      </c>
      <c r="G51" s="345">
        <f t="shared" si="7"/>
        <v>4</v>
      </c>
      <c r="H51" s="345">
        <f t="shared" si="7"/>
        <v>5</v>
      </c>
      <c r="I51" s="345">
        <f t="shared" si="7"/>
        <v>5</v>
      </c>
      <c r="J51" s="345">
        <f t="shared" si="7"/>
        <v>6</v>
      </c>
      <c r="K51" s="345">
        <f t="shared" si="7"/>
        <v>6</v>
      </c>
      <c r="L51" s="345">
        <f t="shared" si="7"/>
        <v>6</v>
      </c>
      <c r="M51" s="345">
        <f t="shared" si="7"/>
        <v>6</v>
      </c>
      <c r="N51" s="345">
        <f t="shared" si="7"/>
        <v>7</v>
      </c>
      <c r="O51" s="345">
        <f t="shared" si="7"/>
        <v>7</v>
      </c>
      <c r="P51" s="339">
        <f t="shared" si="3"/>
        <v>28</v>
      </c>
      <c r="Q51" s="308"/>
    </row>
    <row r="52" spans="1:25" ht="12.75" customHeight="1">
      <c r="B52" s="346" t="s">
        <v>106</v>
      </c>
      <c r="C52" s="347"/>
      <c r="D52" s="348"/>
      <c r="E52" s="349"/>
      <c r="F52" s="464">
        <f t="shared" ref="F52:O52" si="8">SUM(F51,F40)</f>
        <v>11</v>
      </c>
      <c r="G52" s="464">
        <f t="shared" si="8"/>
        <v>11</v>
      </c>
      <c r="H52" s="464">
        <f t="shared" si="8"/>
        <v>13</v>
      </c>
      <c r="I52" s="464">
        <f t="shared" si="8"/>
        <v>13</v>
      </c>
      <c r="J52" s="464">
        <f t="shared" si="8"/>
        <v>12</v>
      </c>
      <c r="K52" s="464">
        <f t="shared" si="8"/>
        <v>12</v>
      </c>
      <c r="L52" s="464">
        <f t="shared" si="8"/>
        <v>13</v>
      </c>
      <c r="M52" s="464">
        <f t="shared" si="8"/>
        <v>13</v>
      </c>
      <c r="N52" s="464">
        <f t="shared" si="8"/>
        <v>7</v>
      </c>
      <c r="O52" s="464">
        <f t="shared" si="8"/>
        <v>7</v>
      </c>
      <c r="P52" s="465">
        <f t="shared" si="3"/>
        <v>56</v>
      </c>
      <c r="Q52" s="308"/>
    </row>
    <row r="53" spans="1:25" ht="12.75" customHeight="1">
      <c r="B53" s="746" t="s">
        <v>112</v>
      </c>
      <c r="C53" s="723"/>
      <c r="D53" s="723"/>
      <c r="E53" s="708"/>
      <c r="F53" s="466">
        <v>11</v>
      </c>
      <c r="G53" s="466">
        <v>11</v>
      </c>
      <c r="H53" s="466">
        <v>13</v>
      </c>
      <c r="I53" s="466">
        <v>13</v>
      </c>
      <c r="J53" s="466">
        <v>12</v>
      </c>
      <c r="K53" s="466">
        <v>12</v>
      </c>
      <c r="L53" s="466">
        <v>13</v>
      </c>
      <c r="M53" s="466">
        <v>13</v>
      </c>
      <c r="N53" s="464">
        <v>7</v>
      </c>
      <c r="O53" s="464">
        <v>7</v>
      </c>
      <c r="P53" s="465">
        <f>SUM(F53:M53)/2+N53</f>
        <v>56</v>
      </c>
      <c r="Q53" s="308"/>
      <c r="S53" s="290" t="s">
        <v>110</v>
      </c>
    </row>
    <row r="54" spans="1:25" ht="12.75" customHeight="1">
      <c r="B54" s="722" t="s">
        <v>114</v>
      </c>
      <c r="C54" s="723"/>
      <c r="D54" s="723"/>
      <c r="E54" s="708"/>
      <c r="F54" s="353"/>
      <c r="G54" s="299"/>
      <c r="H54" s="299"/>
      <c r="I54" s="299"/>
      <c r="J54" s="299"/>
      <c r="K54" s="299" t="s">
        <v>274</v>
      </c>
      <c r="L54" s="299"/>
      <c r="M54" s="299"/>
      <c r="N54" s="299" t="s">
        <v>276</v>
      </c>
      <c r="O54" s="299"/>
      <c r="P54" s="312">
        <f>COUNTA(F54:O54)</f>
        <v>2</v>
      </c>
      <c r="Q54" s="308"/>
    </row>
    <row r="55" spans="1:25" ht="34.5" customHeight="1">
      <c r="A55" s="288"/>
      <c r="B55" s="724" t="s">
        <v>59</v>
      </c>
      <c r="C55" s="723"/>
      <c r="D55" s="723"/>
      <c r="E55" s="708"/>
      <c r="F55" s="354">
        <f>F28+F52+F32</f>
        <v>36</v>
      </c>
      <c r="G55" s="354">
        <f t="shared" ref="G55:O55" si="9">G28+G52+G32</f>
        <v>36</v>
      </c>
      <c r="H55" s="354">
        <f t="shared" si="9"/>
        <v>36</v>
      </c>
      <c r="I55" s="354">
        <f t="shared" si="9"/>
        <v>36</v>
      </c>
      <c r="J55" s="354">
        <f t="shared" si="9"/>
        <v>35</v>
      </c>
      <c r="K55" s="354">
        <f t="shared" si="9"/>
        <v>35</v>
      </c>
      <c r="L55" s="354">
        <f t="shared" si="9"/>
        <v>34</v>
      </c>
      <c r="M55" s="354">
        <f t="shared" si="9"/>
        <v>34</v>
      </c>
      <c r="N55" s="354">
        <f t="shared" si="9"/>
        <v>27</v>
      </c>
      <c r="O55" s="354">
        <f t="shared" si="9"/>
        <v>25</v>
      </c>
      <c r="P55" s="356">
        <f>SUM(F55:O55)/2</f>
        <v>167</v>
      </c>
      <c r="Q55" s="308"/>
      <c r="R55" s="288"/>
      <c r="S55" s="288"/>
      <c r="T55" s="288"/>
      <c r="U55" s="288"/>
      <c r="V55" s="288"/>
      <c r="W55" s="288"/>
      <c r="X55" s="288"/>
      <c r="Y55" s="288"/>
    </row>
    <row r="56" spans="1:25" ht="25.5" customHeight="1">
      <c r="B56" s="747"/>
      <c r="C56" s="748" t="s">
        <v>300</v>
      </c>
      <c r="D56" s="707" t="s">
        <v>116</v>
      </c>
      <c r="E56" s="708"/>
      <c r="F56" s="357">
        <v>1</v>
      </c>
      <c r="G56" s="357">
        <v>1</v>
      </c>
      <c r="H56" s="357">
        <v>1</v>
      </c>
      <c r="I56" s="357">
        <v>1</v>
      </c>
      <c r="J56" s="357"/>
      <c r="K56" s="357"/>
      <c r="L56" s="357"/>
      <c r="M56" s="357"/>
      <c r="N56" s="357">
        <v>2</v>
      </c>
      <c r="O56" s="357">
        <v>2</v>
      </c>
      <c r="P56" s="705">
        <f>SUM(F56:O57)/2</f>
        <v>4</v>
      </c>
      <c r="Q56" s="308"/>
    </row>
    <row r="57" spans="1:25" s="585" customFormat="1" ht="17.25" customHeight="1">
      <c r="B57" s="706"/>
      <c r="C57" s="749"/>
      <c r="D57" s="707" t="s">
        <v>39</v>
      </c>
      <c r="E57" s="708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706"/>
      <c r="Q57" s="308"/>
    </row>
    <row r="58" spans="1:25" ht="12.75" customHeight="1">
      <c r="B58" s="72">
        <v>1</v>
      </c>
      <c r="C58" s="646" t="s">
        <v>117</v>
      </c>
      <c r="D58" s="644"/>
      <c r="E58" s="645"/>
      <c r="F58" s="124">
        <v>2</v>
      </c>
      <c r="G58" s="124">
        <v>2</v>
      </c>
      <c r="H58" s="124">
        <v>2</v>
      </c>
      <c r="I58" s="124">
        <v>2</v>
      </c>
      <c r="J58" s="124">
        <v>1</v>
      </c>
      <c r="K58" s="124">
        <v>1</v>
      </c>
      <c r="L58" s="124">
        <v>1</v>
      </c>
      <c r="M58" s="124">
        <v>1</v>
      </c>
      <c r="N58" s="124">
        <v>1</v>
      </c>
      <c r="O58" s="124">
        <v>1</v>
      </c>
      <c r="P58" s="126" t="s">
        <v>118</v>
      </c>
      <c r="Q58" s="288"/>
    </row>
    <row r="59" spans="1:25" ht="12.75" customHeight="1">
      <c r="B59" s="72">
        <v>2</v>
      </c>
      <c r="C59" s="643" t="s">
        <v>119</v>
      </c>
      <c r="D59" s="644"/>
      <c r="E59" s="645"/>
      <c r="F59" s="124">
        <v>0.5</v>
      </c>
      <c r="G59" s="124"/>
      <c r="H59" s="124">
        <v>0.5</v>
      </c>
      <c r="I59" s="124"/>
      <c r="J59" s="124"/>
      <c r="K59" s="124"/>
      <c r="L59" s="124"/>
      <c r="M59" s="129"/>
      <c r="N59" s="130"/>
      <c r="O59" s="130"/>
      <c r="P59" s="126" t="s">
        <v>118</v>
      </c>
      <c r="Q59" s="288"/>
    </row>
    <row r="60" spans="1:25" s="627" customFormat="1" ht="12.75" customHeight="1">
      <c r="B60" s="72">
        <v>3</v>
      </c>
      <c r="C60" s="661" t="s">
        <v>349</v>
      </c>
      <c r="D60" s="662"/>
      <c r="E60" s="658"/>
      <c r="F60" s="124"/>
      <c r="G60" s="124"/>
      <c r="H60" s="124"/>
      <c r="I60" s="124"/>
      <c r="J60" s="124">
        <v>1</v>
      </c>
      <c r="K60" s="124">
        <v>1</v>
      </c>
      <c r="L60" s="124"/>
      <c r="M60" s="629"/>
      <c r="N60" s="630"/>
      <c r="O60" s="630"/>
      <c r="P60" s="126" t="s">
        <v>118</v>
      </c>
      <c r="Q60" s="288"/>
    </row>
    <row r="61" spans="1:25" ht="12.75" customHeight="1">
      <c r="B61" s="72">
        <v>4</v>
      </c>
      <c r="C61" s="643" t="s">
        <v>120</v>
      </c>
      <c r="D61" s="644"/>
      <c r="E61" s="645"/>
      <c r="F61" s="124"/>
      <c r="G61" s="124"/>
      <c r="H61" s="124"/>
      <c r="I61" s="124"/>
      <c r="J61" s="124"/>
      <c r="K61" s="124"/>
      <c r="L61" s="124"/>
      <c r="M61" s="129"/>
      <c r="N61" s="130"/>
      <c r="O61" s="130"/>
      <c r="P61" s="126" t="s">
        <v>118</v>
      </c>
      <c r="Q61" s="288"/>
    </row>
    <row r="62" spans="1:25" ht="12.75" customHeight="1">
      <c r="B62" s="72">
        <v>5</v>
      </c>
      <c r="C62" s="643" t="s">
        <v>266</v>
      </c>
      <c r="D62" s="644"/>
      <c r="E62" s="645"/>
      <c r="F62" s="124"/>
      <c r="G62" s="124"/>
      <c r="H62" s="124"/>
      <c r="I62" s="124"/>
      <c r="J62" s="124"/>
      <c r="K62" s="124"/>
      <c r="L62" s="124"/>
      <c r="M62" s="129"/>
      <c r="N62" s="130"/>
      <c r="O62" s="130"/>
      <c r="P62" s="126" t="s">
        <v>118</v>
      </c>
      <c r="Q62" s="288"/>
    </row>
    <row r="63" spans="1:25" ht="12.75" customHeight="1">
      <c r="B63" s="72">
        <v>6</v>
      </c>
      <c r="C63" s="643" t="s">
        <v>121</v>
      </c>
      <c r="D63" s="644"/>
      <c r="E63" s="645"/>
      <c r="F63" s="124"/>
      <c r="G63" s="124"/>
      <c r="H63" s="124"/>
      <c r="I63" s="124"/>
      <c r="J63" s="124"/>
      <c r="K63" s="124"/>
      <c r="L63" s="124"/>
      <c r="M63" s="129"/>
      <c r="N63" s="130"/>
      <c r="O63" s="130"/>
      <c r="P63" s="126" t="s">
        <v>118</v>
      </c>
      <c r="Q63" s="288"/>
    </row>
    <row r="64" spans="1:25" ht="12.75" customHeight="1">
      <c r="B64" s="72">
        <v>7</v>
      </c>
      <c r="C64" s="643" t="s">
        <v>122</v>
      </c>
      <c r="D64" s="644"/>
      <c r="E64" s="645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288"/>
    </row>
    <row r="65" spans="1:25" ht="12.75" customHeight="1">
      <c r="B65" s="72">
        <v>8</v>
      </c>
      <c r="C65" s="643" t="s">
        <v>123</v>
      </c>
      <c r="D65" s="644"/>
      <c r="E65" s="645"/>
      <c r="F65" s="124"/>
      <c r="G65" s="124"/>
      <c r="H65" s="124"/>
      <c r="I65" s="124"/>
      <c r="J65" s="124"/>
      <c r="K65" s="124"/>
      <c r="L65" s="124"/>
      <c r="M65" s="129"/>
      <c r="N65" s="130"/>
      <c r="O65" s="130"/>
      <c r="P65" s="126" t="s">
        <v>118</v>
      </c>
      <c r="Q65" s="288"/>
    </row>
    <row r="66" spans="1:25" ht="12.75" customHeight="1">
      <c r="B66" s="72">
        <v>9</v>
      </c>
      <c r="C66" s="643" t="s">
        <v>124</v>
      </c>
      <c r="D66" s="644"/>
      <c r="E66" s="645"/>
      <c r="F66" s="124"/>
      <c r="G66" s="124"/>
      <c r="H66" s="124"/>
      <c r="I66" s="124"/>
      <c r="J66" s="124"/>
      <c r="K66" s="124"/>
      <c r="L66" s="124"/>
      <c r="M66" s="129"/>
      <c r="N66" s="130"/>
      <c r="O66" s="130"/>
      <c r="P66" s="126" t="s">
        <v>118</v>
      </c>
      <c r="Q66" s="288"/>
    </row>
    <row r="67" spans="1:25" ht="12.75" customHeight="1">
      <c r="B67" s="72">
        <v>10</v>
      </c>
      <c r="C67" s="643" t="s">
        <v>125</v>
      </c>
      <c r="D67" s="644"/>
      <c r="E67" s="645"/>
      <c r="F67" s="124" t="s">
        <v>126</v>
      </c>
      <c r="G67" s="124"/>
      <c r="H67" s="124"/>
      <c r="I67" s="124"/>
      <c r="J67" s="124"/>
      <c r="K67" s="124"/>
      <c r="L67" s="124"/>
      <c r="M67" s="129"/>
      <c r="N67" s="130"/>
      <c r="O67" s="130" t="s">
        <v>126</v>
      </c>
      <c r="P67" s="126" t="s">
        <v>118</v>
      </c>
      <c r="Q67" s="288"/>
    </row>
    <row r="68" spans="1:25" ht="12.75" customHeight="1">
      <c r="B68" s="72">
        <v>11</v>
      </c>
      <c r="C68" s="643" t="s">
        <v>128</v>
      </c>
      <c r="D68" s="644"/>
      <c r="E68" s="645"/>
      <c r="F68" s="592"/>
      <c r="G68" s="592"/>
      <c r="H68" s="592"/>
      <c r="I68" s="592"/>
      <c r="J68" s="592"/>
      <c r="K68" s="592"/>
      <c r="L68" s="592"/>
      <c r="M68" s="593"/>
      <c r="N68" s="594"/>
      <c r="O68" s="594"/>
      <c r="P68" s="134" t="s">
        <v>118</v>
      </c>
      <c r="Q68" s="288"/>
    </row>
    <row r="69" spans="1:25" ht="12.75" customHeight="1">
      <c r="A69" s="358"/>
      <c r="B69" s="753" t="s">
        <v>129</v>
      </c>
      <c r="C69" s="723"/>
      <c r="D69" s="723"/>
      <c r="E69" s="708"/>
      <c r="F69" s="354">
        <f t="shared" ref="F69:O69" si="10">SUM(F56:F68)</f>
        <v>3.5</v>
      </c>
      <c r="G69" s="354">
        <f t="shared" si="10"/>
        <v>3</v>
      </c>
      <c r="H69" s="354">
        <f t="shared" si="10"/>
        <v>3.5</v>
      </c>
      <c r="I69" s="354">
        <f t="shared" si="10"/>
        <v>3</v>
      </c>
      <c r="J69" s="354">
        <f t="shared" si="10"/>
        <v>2</v>
      </c>
      <c r="K69" s="354">
        <f t="shared" si="10"/>
        <v>2</v>
      </c>
      <c r="L69" s="354">
        <f t="shared" si="10"/>
        <v>1</v>
      </c>
      <c r="M69" s="354">
        <f t="shared" si="10"/>
        <v>1</v>
      </c>
      <c r="N69" s="354">
        <f t="shared" si="10"/>
        <v>3</v>
      </c>
      <c r="O69" s="354">
        <f t="shared" si="10"/>
        <v>3</v>
      </c>
      <c r="P69" s="355">
        <f>SUM(F69:O69)</f>
        <v>25</v>
      </c>
      <c r="Q69" s="358"/>
      <c r="R69" s="358"/>
      <c r="S69" s="358"/>
      <c r="T69" s="358"/>
      <c r="U69" s="358"/>
      <c r="V69" s="358"/>
      <c r="W69" s="358"/>
      <c r="X69" s="358"/>
      <c r="Y69" s="358"/>
    </row>
    <row r="70" spans="1:25" ht="12.75" customHeight="1">
      <c r="A70" s="358"/>
      <c r="B70" s="450"/>
      <c r="C70" s="751" t="s">
        <v>226</v>
      </c>
      <c r="D70" s="752"/>
      <c r="E70" s="451"/>
      <c r="F70" s="452"/>
      <c r="G70" s="452"/>
      <c r="H70" s="452"/>
      <c r="I70" s="452"/>
      <c r="J70" s="452"/>
      <c r="K70" s="452"/>
      <c r="L70" s="452"/>
      <c r="M70" s="452"/>
      <c r="N70" s="452"/>
      <c r="O70" s="452"/>
      <c r="P70" s="452"/>
      <c r="Q70" s="358"/>
      <c r="R70" s="358"/>
      <c r="S70" s="358"/>
      <c r="T70" s="358"/>
      <c r="U70" s="358"/>
      <c r="V70" s="358"/>
      <c r="W70" s="358"/>
      <c r="X70" s="358"/>
      <c r="Y70" s="358"/>
    </row>
    <row r="71" spans="1:25" ht="12.75" customHeight="1">
      <c r="A71" s="358"/>
      <c r="B71" s="450"/>
      <c r="C71" s="358" t="s">
        <v>77</v>
      </c>
      <c r="D71" s="358"/>
      <c r="E71" s="358"/>
      <c r="F71" s="358"/>
      <c r="G71" s="358"/>
      <c r="H71" s="358"/>
      <c r="I71" s="358"/>
      <c r="J71" s="358"/>
      <c r="K71" s="358"/>
      <c r="L71" s="358"/>
      <c r="M71" s="358"/>
      <c r="N71" s="358"/>
      <c r="O71" s="358"/>
      <c r="P71" s="358"/>
      <c r="Q71" s="358"/>
      <c r="R71" s="358"/>
      <c r="S71" s="358"/>
      <c r="T71" s="358"/>
      <c r="U71" s="358"/>
      <c r="V71" s="358"/>
      <c r="W71" s="358"/>
      <c r="X71" s="358"/>
      <c r="Y71" s="358"/>
    </row>
    <row r="72" spans="1:25" ht="12.75" customHeight="1">
      <c r="C72" s="290" t="s">
        <v>134</v>
      </c>
      <c r="Q72" s="288"/>
    </row>
    <row r="73" spans="1:25" ht="12.75" customHeight="1">
      <c r="F73" s="729" t="s">
        <v>78</v>
      </c>
      <c r="G73" s="723"/>
      <c r="H73" s="723"/>
      <c r="I73" s="723"/>
      <c r="J73" s="723"/>
      <c r="K73" s="723"/>
      <c r="L73" s="723"/>
      <c r="M73" s="723"/>
      <c r="N73" s="723"/>
      <c r="O73" s="708"/>
      <c r="Q73" s="288"/>
    </row>
    <row r="74" spans="1:25" ht="12.75" customHeight="1">
      <c r="E74" s="288"/>
      <c r="F74" s="750">
        <v>36</v>
      </c>
      <c r="G74" s="708"/>
      <c r="H74" s="750">
        <v>36</v>
      </c>
      <c r="I74" s="708"/>
      <c r="J74" s="750">
        <v>35</v>
      </c>
      <c r="K74" s="708"/>
      <c r="L74" s="750">
        <v>34</v>
      </c>
      <c r="M74" s="708"/>
      <c r="N74" s="750">
        <v>26</v>
      </c>
      <c r="O74" s="708"/>
      <c r="Q74" s="288"/>
    </row>
    <row r="75" spans="1:25" ht="12.75" customHeight="1">
      <c r="E75" s="288"/>
      <c r="F75" s="308"/>
      <c r="G75" s="308"/>
      <c r="H75" s="308"/>
      <c r="I75" s="308"/>
      <c r="J75" s="308"/>
      <c r="K75" s="308"/>
      <c r="L75" s="308"/>
      <c r="M75" s="308"/>
      <c r="N75" s="308"/>
      <c r="O75" s="308"/>
      <c r="Q75" s="288"/>
    </row>
    <row r="76" spans="1:25" ht="12.75" customHeight="1">
      <c r="C76" s="291"/>
      <c r="D76" s="291"/>
      <c r="E76" s="288"/>
      <c r="Q76" s="288"/>
    </row>
    <row r="77" spans="1:25" ht="12.75" customHeight="1">
      <c r="C77" s="288"/>
      <c r="D77" s="288"/>
      <c r="E77" s="288"/>
      <c r="Q77" s="288"/>
    </row>
    <row r="78" spans="1:25" ht="12.75" customHeight="1">
      <c r="C78" s="288"/>
      <c r="D78" s="288"/>
      <c r="E78" s="288"/>
      <c r="Q78" s="288"/>
    </row>
    <row r="79" spans="1:25" ht="12.75" customHeight="1">
      <c r="C79" s="288"/>
      <c r="D79" s="288"/>
      <c r="E79" s="288"/>
      <c r="Q79" s="288"/>
    </row>
    <row r="80" spans="1:25" ht="12.75" customHeight="1">
      <c r="C80" s="467"/>
      <c r="D80" s="288"/>
      <c r="Q80" s="288"/>
    </row>
    <row r="81" spans="3:17" ht="12.75" customHeight="1">
      <c r="C81" s="288"/>
      <c r="D81" s="288"/>
      <c r="Q81" s="288"/>
    </row>
    <row r="82" spans="3:17" ht="12.75" customHeight="1">
      <c r="C82" s="288"/>
      <c r="D82" s="288"/>
      <c r="H82" s="468"/>
      <c r="I82" s="468"/>
      <c r="J82" s="468"/>
      <c r="K82" s="468"/>
      <c r="L82" s="468"/>
      <c r="M82" s="468"/>
      <c r="Q82" s="288"/>
    </row>
    <row r="83" spans="3:17" ht="12.75" customHeight="1">
      <c r="C83" s="467"/>
      <c r="D83" s="288"/>
      <c r="Q83" s="288"/>
    </row>
    <row r="84" spans="3:17" ht="12.75" customHeight="1">
      <c r="C84" s="288"/>
      <c r="D84" s="288"/>
      <c r="Q84" s="288"/>
    </row>
    <row r="85" spans="3:17" ht="12.75" customHeight="1">
      <c r="C85" s="288"/>
      <c r="D85" s="288"/>
      <c r="Q85" s="288"/>
    </row>
    <row r="86" spans="3:17" ht="12.75" customHeight="1">
      <c r="C86" s="288"/>
      <c r="D86" s="288"/>
      <c r="Q86" s="288"/>
    </row>
    <row r="87" spans="3:17" ht="12.75" customHeight="1">
      <c r="Q87" s="288"/>
    </row>
    <row r="88" spans="3:17" ht="12.75" customHeight="1">
      <c r="Q88" s="288"/>
    </row>
    <row r="89" spans="3:17" ht="12.75" customHeight="1">
      <c r="Q89" s="288"/>
    </row>
    <row r="90" spans="3:17" ht="12.75" customHeight="1">
      <c r="Q90" s="288"/>
    </row>
    <row r="91" spans="3:17" ht="12.75" customHeight="1">
      <c r="Q91" s="288"/>
    </row>
    <row r="92" spans="3:17" ht="12.75" customHeight="1">
      <c r="Q92" s="288"/>
    </row>
    <row r="93" spans="3:17" ht="12.75" customHeight="1">
      <c r="Q93" s="288"/>
    </row>
    <row r="94" spans="3:17" ht="12.75" customHeight="1">
      <c r="Q94" s="288"/>
    </row>
    <row r="95" spans="3:17" ht="12.75" customHeight="1">
      <c r="Q95" s="288"/>
    </row>
    <row r="96" spans="3:17" ht="12.75" customHeight="1">
      <c r="Q96" s="288"/>
    </row>
    <row r="97" spans="17:17" ht="12.75" customHeight="1">
      <c r="Q97" s="288"/>
    </row>
    <row r="98" spans="17:17" ht="12.75" customHeight="1">
      <c r="Q98" s="288"/>
    </row>
    <row r="99" spans="17:17" ht="12.75" customHeight="1">
      <c r="Q99" s="288"/>
    </row>
    <row r="100" spans="17:17" ht="12.75" customHeight="1">
      <c r="Q100" s="288"/>
    </row>
    <row r="101" spans="17:17" ht="12.75" customHeight="1">
      <c r="Q101" s="288"/>
    </row>
    <row r="102" spans="17:17" ht="12.75" customHeight="1">
      <c r="Q102" s="288"/>
    </row>
    <row r="103" spans="17:17" ht="12.75" customHeight="1">
      <c r="Q103" s="288"/>
    </row>
    <row r="104" spans="17:17" ht="12.75" customHeight="1">
      <c r="Q104" s="288"/>
    </row>
    <row r="105" spans="17:17" ht="12.75" customHeight="1">
      <c r="Q105" s="288"/>
    </row>
    <row r="106" spans="17:17" ht="12.75" customHeight="1">
      <c r="Q106" s="288"/>
    </row>
    <row r="107" spans="17:17" ht="12.75" customHeight="1">
      <c r="Q107" s="288"/>
    </row>
    <row r="108" spans="17:17" ht="12.75" customHeight="1">
      <c r="Q108" s="288"/>
    </row>
    <row r="109" spans="17:17" ht="12.75" customHeight="1">
      <c r="Q109" s="288"/>
    </row>
    <row r="110" spans="17:17" ht="12.75" customHeight="1">
      <c r="Q110" s="288"/>
    </row>
    <row r="111" spans="17:17" ht="12.75" customHeight="1">
      <c r="Q111" s="288"/>
    </row>
    <row r="112" spans="17:17" ht="12.75" customHeight="1">
      <c r="Q112" s="288"/>
    </row>
    <row r="113" spans="17:17" ht="12.75" customHeight="1">
      <c r="Q113" s="288"/>
    </row>
    <row r="114" spans="17:17" ht="12.75" customHeight="1">
      <c r="Q114" s="288"/>
    </row>
    <row r="115" spans="17:17" ht="12.75" customHeight="1">
      <c r="Q115" s="288"/>
    </row>
    <row r="116" spans="17:17" ht="12.75" customHeight="1">
      <c r="Q116" s="288"/>
    </row>
    <row r="117" spans="17:17" ht="12.75" customHeight="1">
      <c r="Q117" s="288"/>
    </row>
    <row r="118" spans="17:17" ht="12.75" customHeight="1">
      <c r="Q118" s="288"/>
    </row>
    <row r="119" spans="17:17" ht="12.75" customHeight="1">
      <c r="Q119" s="288"/>
    </row>
    <row r="120" spans="17:17" ht="12.75" customHeight="1">
      <c r="Q120" s="288"/>
    </row>
    <row r="121" spans="17:17" ht="12.75" customHeight="1">
      <c r="Q121" s="288"/>
    </row>
    <row r="122" spans="17:17" ht="12.75" customHeight="1">
      <c r="Q122" s="288"/>
    </row>
    <row r="123" spans="17:17" ht="12.75" customHeight="1">
      <c r="Q123" s="288"/>
    </row>
    <row r="124" spans="17:17" ht="12.75" customHeight="1">
      <c r="Q124" s="288"/>
    </row>
    <row r="125" spans="17:17" ht="12.75" customHeight="1">
      <c r="Q125" s="288"/>
    </row>
    <row r="126" spans="17:17" ht="12.75" customHeight="1">
      <c r="Q126" s="288"/>
    </row>
    <row r="127" spans="17:17" ht="12.75" customHeight="1">
      <c r="Q127" s="288"/>
    </row>
    <row r="128" spans="17:17" ht="12.75" customHeight="1">
      <c r="Q128" s="288"/>
    </row>
    <row r="129" spans="17:17" ht="12.75" customHeight="1">
      <c r="Q129" s="288"/>
    </row>
    <row r="130" spans="17:17" ht="12.75" customHeight="1">
      <c r="Q130" s="288"/>
    </row>
    <row r="131" spans="17:17" ht="12.75" customHeight="1">
      <c r="Q131" s="288"/>
    </row>
    <row r="132" spans="17:17" ht="12.75" customHeight="1">
      <c r="Q132" s="288"/>
    </row>
    <row r="133" spans="17:17" ht="12.75" customHeight="1">
      <c r="Q133" s="288"/>
    </row>
    <row r="134" spans="17:17" ht="12.75" customHeight="1">
      <c r="Q134" s="288"/>
    </row>
    <row r="135" spans="17:17" ht="12.75" customHeight="1">
      <c r="Q135" s="288"/>
    </row>
    <row r="136" spans="17:17" ht="12.75" customHeight="1">
      <c r="Q136" s="288"/>
    </row>
    <row r="137" spans="17:17" ht="12.75" customHeight="1">
      <c r="Q137" s="288"/>
    </row>
    <row r="138" spans="17:17" ht="12.75" customHeight="1">
      <c r="Q138" s="288"/>
    </row>
    <row r="139" spans="17:17" ht="12.75" customHeight="1">
      <c r="Q139" s="288"/>
    </row>
    <row r="140" spans="17:17" ht="12.75" customHeight="1">
      <c r="Q140" s="288"/>
    </row>
    <row r="141" spans="17:17" ht="12.75" customHeight="1">
      <c r="Q141" s="288"/>
    </row>
    <row r="142" spans="17:17" ht="12.75" customHeight="1">
      <c r="Q142" s="288"/>
    </row>
    <row r="143" spans="17:17" ht="12.75" customHeight="1">
      <c r="Q143" s="288"/>
    </row>
    <row r="144" spans="17:17" ht="12.75" customHeight="1">
      <c r="Q144" s="288"/>
    </row>
    <row r="145" spans="17:17" ht="12.75" customHeight="1">
      <c r="Q145" s="288"/>
    </row>
    <row r="146" spans="17:17" ht="12.75" customHeight="1">
      <c r="Q146" s="288"/>
    </row>
    <row r="147" spans="17:17" ht="12.75" customHeight="1">
      <c r="Q147" s="288"/>
    </row>
    <row r="148" spans="17:17" ht="12.75" customHeight="1">
      <c r="Q148" s="288"/>
    </row>
    <row r="149" spans="17:17" ht="12.75" customHeight="1">
      <c r="Q149" s="288"/>
    </row>
    <row r="150" spans="17:17" ht="12.75" customHeight="1">
      <c r="Q150" s="288"/>
    </row>
    <row r="151" spans="17:17" ht="12.75" customHeight="1">
      <c r="Q151" s="288"/>
    </row>
    <row r="152" spans="17:17" ht="12.75" customHeight="1">
      <c r="Q152" s="288"/>
    </row>
    <row r="153" spans="17:17" ht="12.75" customHeight="1">
      <c r="Q153" s="288"/>
    </row>
    <row r="154" spans="17:17" ht="12.75" customHeight="1">
      <c r="Q154" s="288"/>
    </row>
    <row r="155" spans="17:17" ht="12.75" customHeight="1">
      <c r="Q155" s="288"/>
    </row>
    <row r="156" spans="17:17" ht="12.75" customHeight="1">
      <c r="Q156" s="288"/>
    </row>
    <row r="157" spans="17:17" ht="12.75" customHeight="1">
      <c r="Q157" s="288"/>
    </row>
    <row r="158" spans="17:17" ht="12.75" customHeight="1">
      <c r="Q158" s="288"/>
    </row>
    <row r="159" spans="17:17" ht="12.75" customHeight="1">
      <c r="Q159" s="288"/>
    </row>
    <row r="160" spans="17:17" ht="12.75" customHeight="1">
      <c r="Q160" s="288"/>
    </row>
    <row r="161" spans="17:17" ht="12.75" customHeight="1">
      <c r="Q161" s="288"/>
    </row>
    <row r="162" spans="17:17" ht="12.75" customHeight="1">
      <c r="Q162" s="288"/>
    </row>
    <row r="163" spans="17:17" ht="12.75" customHeight="1">
      <c r="Q163" s="288"/>
    </row>
    <row r="164" spans="17:17" ht="12.75" customHeight="1">
      <c r="Q164" s="288"/>
    </row>
    <row r="165" spans="17:17" ht="12.75" customHeight="1">
      <c r="Q165" s="288"/>
    </row>
    <row r="166" spans="17:17" ht="12.75" customHeight="1">
      <c r="Q166" s="288"/>
    </row>
    <row r="167" spans="17:17" ht="12.75" customHeight="1">
      <c r="Q167" s="288"/>
    </row>
    <row r="168" spans="17:17" ht="12.75" customHeight="1">
      <c r="Q168" s="288"/>
    </row>
    <row r="169" spans="17:17" ht="12.75" customHeight="1">
      <c r="Q169" s="288"/>
    </row>
    <row r="170" spans="17:17" ht="12.75" customHeight="1">
      <c r="Q170" s="288"/>
    </row>
    <row r="171" spans="17:17" ht="12.75" customHeight="1">
      <c r="Q171" s="288"/>
    </row>
    <row r="172" spans="17:17" ht="12.75" customHeight="1">
      <c r="Q172" s="288"/>
    </row>
    <row r="173" spans="17:17" ht="12.75" customHeight="1">
      <c r="Q173" s="288"/>
    </row>
    <row r="174" spans="17:17" ht="12.75" customHeight="1">
      <c r="Q174" s="288"/>
    </row>
    <row r="175" spans="17:17" ht="12.75" customHeight="1">
      <c r="Q175" s="288"/>
    </row>
    <row r="176" spans="17:17" ht="12.75" customHeight="1">
      <c r="Q176" s="288"/>
    </row>
    <row r="177" spans="17:17" ht="12.75" customHeight="1">
      <c r="Q177" s="288"/>
    </row>
    <row r="178" spans="17:17" ht="12.75" customHeight="1">
      <c r="Q178" s="288"/>
    </row>
    <row r="179" spans="17:17" ht="12.75" customHeight="1">
      <c r="Q179" s="288"/>
    </row>
    <row r="180" spans="17:17" ht="12.75" customHeight="1">
      <c r="Q180" s="288"/>
    </row>
    <row r="181" spans="17:17" ht="12.75" customHeight="1">
      <c r="Q181" s="288"/>
    </row>
    <row r="182" spans="17:17" ht="12.75" customHeight="1">
      <c r="Q182" s="288"/>
    </row>
    <row r="183" spans="17:17" ht="12.75" customHeight="1">
      <c r="Q183" s="288"/>
    </row>
    <row r="184" spans="17:17" ht="12.75" customHeight="1">
      <c r="Q184" s="288"/>
    </row>
    <row r="185" spans="17:17" ht="12.75" customHeight="1">
      <c r="Q185" s="288"/>
    </row>
    <row r="186" spans="17:17" ht="12.75" customHeight="1">
      <c r="Q186" s="288"/>
    </row>
    <row r="187" spans="17:17" ht="12.75" customHeight="1">
      <c r="Q187" s="288"/>
    </row>
    <row r="188" spans="17:17" ht="12.75" customHeight="1">
      <c r="Q188" s="288"/>
    </row>
    <row r="189" spans="17:17" ht="12.75" customHeight="1">
      <c r="Q189" s="288"/>
    </row>
    <row r="190" spans="17:17" ht="12.75" customHeight="1">
      <c r="Q190" s="288"/>
    </row>
    <row r="191" spans="17:17" ht="12.75" customHeight="1">
      <c r="Q191" s="288"/>
    </row>
    <row r="192" spans="17:17" ht="12.75" customHeight="1">
      <c r="Q192" s="288"/>
    </row>
    <row r="193" spans="17:17" ht="12.75" customHeight="1">
      <c r="Q193" s="288"/>
    </row>
    <row r="194" spans="17:17" ht="12.75" customHeight="1">
      <c r="Q194" s="288"/>
    </row>
    <row r="195" spans="17:17" ht="12.75" customHeight="1">
      <c r="Q195" s="288"/>
    </row>
    <row r="196" spans="17:17" ht="12.75" customHeight="1">
      <c r="Q196" s="288"/>
    </row>
    <row r="197" spans="17:17" ht="12.75" customHeight="1">
      <c r="Q197" s="288"/>
    </row>
    <row r="198" spans="17:17" ht="12.75" customHeight="1">
      <c r="Q198" s="288"/>
    </row>
    <row r="199" spans="17:17" ht="12.75" customHeight="1">
      <c r="Q199" s="288"/>
    </row>
    <row r="200" spans="17:17" ht="12.75" customHeight="1">
      <c r="Q200" s="288"/>
    </row>
    <row r="201" spans="17:17" ht="12.75" customHeight="1">
      <c r="Q201" s="288"/>
    </row>
    <row r="202" spans="17:17" ht="12.75" customHeight="1">
      <c r="Q202" s="288"/>
    </row>
    <row r="203" spans="17:17" ht="12.75" customHeight="1">
      <c r="Q203" s="288"/>
    </row>
    <row r="204" spans="17:17" ht="12.75" customHeight="1">
      <c r="Q204" s="288"/>
    </row>
    <row r="205" spans="17:17" ht="12.75" customHeight="1">
      <c r="Q205" s="288"/>
    </row>
    <row r="206" spans="17:17" ht="12.75" customHeight="1">
      <c r="Q206" s="288"/>
    </row>
    <row r="207" spans="17:17" ht="12.75" customHeight="1">
      <c r="Q207" s="288"/>
    </row>
    <row r="208" spans="17:17" ht="12.75" customHeight="1">
      <c r="Q208" s="288"/>
    </row>
    <row r="209" spans="17:17" ht="12.75" customHeight="1">
      <c r="Q209" s="288"/>
    </row>
    <row r="210" spans="17:17" ht="12.75" customHeight="1">
      <c r="Q210" s="288"/>
    </row>
    <row r="211" spans="17:17" ht="12.75" customHeight="1">
      <c r="Q211" s="288"/>
    </row>
    <row r="212" spans="17:17" ht="12.75" customHeight="1">
      <c r="Q212" s="288"/>
    </row>
    <row r="213" spans="17:17" ht="12.75" customHeight="1">
      <c r="Q213" s="288"/>
    </row>
    <row r="214" spans="17:17" ht="12.75" customHeight="1">
      <c r="Q214" s="288"/>
    </row>
    <row r="215" spans="17:17" ht="12.75" customHeight="1">
      <c r="Q215" s="288"/>
    </row>
    <row r="216" spans="17:17" ht="12.75" customHeight="1">
      <c r="Q216" s="288"/>
    </row>
    <row r="217" spans="17:17" ht="12.75" customHeight="1">
      <c r="Q217" s="288"/>
    </row>
    <row r="218" spans="17:17" ht="12.75" customHeight="1">
      <c r="Q218" s="288"/>
    </row>
    <row r="219" spans="17:17" ht="12.75" customHeight="1">
      <c r="Q219" s="288"/>
    </row>
    <row r="220" spans="17:17" ht="12.75" customHeight="1">
      <c r="Q220" s="288"/>
    </row>
    <row r="221" spans="17:17" ht="12.75" customHeight="1">
      <c r="Q221" s="288"/>
    </row>
    <row r="222" spans="17:17" ht="12.75" customHeight="1">
      <c r="Q222" s="288"/>
    </row>
    <row r="223" spans="17:17" ht="12.75" customHeight="1">
      <c r="Q223" s="288"/>
    </row>
    <row r="224" spans="17:17" ht="12.75" customHeight="1">
      <c r="Q224" s="288"/>
    </row>
    <row r="225" spans="17:17" ht="12.75" customHeight="1">
      <c r="Q225" s="288"/>
    </row>
    <row r="226" spans="17:17" ht="12.75" customHeight="1">
      <c r="Q226" s="288"/>
    </row>
    <row r="227" spans="17:17" ht="12.75" customHeight="1">
      <c r="Q227" s="288"/>
    </row>
    <row r="228" spans="17:17" ht="12.75" customHeight="1">
      <c r="Q228" s="288"/>
    </row>
    <row r="229" spans="17:17" ht="12.75" customHeight="1">
      <c r="Q229" s="288"/>
    </row>
    <row r="230" spans="17:17" ht="12.75" customHeight="1">
      <c r="Q230" s="288"/>
    </row>
    <row r="231" spans="17:17" ht="12.75" customHeight="1">
      <c r="Q231" s="288"/>
    </row>
    <row r="232" spans="17:17" ht="12.75" customHeight="1">
      <c r="Q232" s="288"/>
    </row>
    <row r="233" spans="17:17" ht="12.75" customHeight="1">
      <c r="Q233" s="288"/>
    </row>
    <row r="234" spans="17:17" ht="12.75" customHeight="1">
      <c r="Q234" s="288"/>
    </row>
    <row r="235" spans="17:17" ht="12.75" customHeight="1">
      <c r="Q235" s="288"/>
    </row>
    <row r="236" spans="17:17" ht="12.75" customHeight="1">
      <c r="Q236" s="288"/>
    </row>
    <row r="237" spans="17:17" ht="12.75" customHeight="1">
      <c r="Q237" s="288"/>
    </row>
    <row r="238" spans="17:17" ht="12.75" customHeight="1">
      <c r="Q238" s="288"/>
    </row>
    <row r="239" spans="17:17" ht="12.75" customHeight="1">
      <c r="Q239" s="288"/>
    </row>
    <row r="240" spans="17:17" ht="12.75" customHeight="1">
      <c r="Q240" s="288"/>
    </row>
    <row r="241" spans="17:17" ht="12.75" customHeight="1">
      <c r="Q241" s="288"/>
    </row>
    <row r="242" spans="17:17" ht="12.75" customHeight="1">
      <c r="Q242" s="288"/>
    </row>
    <row r="243" spans="17:17" ht="12.75" customHeight="1">
      <c r="Q243" s="288"/>
    </row>
    <row r="244" spans="17:17" ht="12.75" customHeight="1">
      <c r="Q244" s="288"/>
    </row>
    <row r="245" spans="17:17" ht="12.75" customHeight="1">
      <c r="Q245" s="288"/>
    </row>
    <row r="246" spans="17:17" ht="12.75" customHeight="1">
      <c r="Q246" s="288"/>
    </row>
    <row r="247" spans="17:17" ht="12.75" customHeight="1">
      <c r="Q247" s="288"/>
    </row>
    <row r="248" spans="17:17" ht="12.75" customHeight="1">
      <c r="Q248" s="288"/>
    </row>
    <row r="249" spans="17:17" ht="12.75" customHeight="1">
      <c r="Q249" s="288"/>
    </row>
    <row r="250" spans="17:17" ht="12.75" customHeight="1">
      <c r="Q250" s="288"/>
    </row>
    <row r="251" spans="17:17" ht="12.75" customHeight="1">
      <c r="Q251" s="288"/>
    </row>
    <row r="252" spans="17:17" ht="12.75" customHeight="1">
      <c r="Q252" s="288"/>
    </row>
    <row r="253" spans="17:17" ht="12.75" customHeight="1">
      <c r="Q253" s="288"/>
    </row>
    <row r="254" spans="17:17" ht="12.75" customHeight="1">
      <c r="Q254" s="288"/>
    </row>
    <row r="255" spans="17:17" ht="12.75" customHeight="1">
      <c r="Q255" s="288"/>
    </row>
    <row r="256" spans="17:17" ht="12.75" customHeight="1">
      <c r="Q256" s="288"/>
    </row>
    <row r="257" spans="17:17" ht="12.75" customHeight="1">
      <c r="Q257" s="288"/>
    </row>
    <row r="258" spans="17:17" ht="12.75" customHeight="1">
      <c r="Q258" s="288"/>
    </row>
    <row r="259" spans="17:17" ht="12.75" customHeight="1">
      <c r="Q259" s="288"/>
    </row>
    <row r="260" spans="17:17" ht="12.75" customHeight="1">
      <c r="Q260" s="288"/>
    </row>
    <row r="261" spans="17:17" ht="12.75" customHeight="1">
      <c r="Q261" s="288"/>
    </row>
    <row r="262" spans="17:17" ht="12.75" customHeight="1">
      <c r="Q262" s="288"/>
    </row>
    <row r="263" spans="17:17" ht="12.75" customHeight="1">
      <c r="Q263" s="288"/>
    </row>
    <row r="264" spans="17:17" ht="12.75" customHeight="1">
      <c r="Q264" s="288"/>
    </row>
    <row r="265" spans="17:17" ht="12.75" customHeight="1">
      <c r="Q265" s="288"/>
    </row>
    <row r="266" spans="17:17" ht="12.75" customHeight="1">
      <c r="Q266" s="288"/>
    </row>
    <row r="267" spans="17:17" ht="12.75" customHeight="1">
      <c r="Q267" s="288"/>
    </row>
    <row r="268" spans="17:17" ht="12.75" customHeight="1">
      <c r="Q268" s="288"/>
    </row>
    <row r="269" spans="17:17" ht="12.75" customHeight="1">
      <c r="Q269" s="288"/>
    </row>
    <row r="270" spans="17:17" ht="12.75" customHeight="1">
      <c r="Q270" s="288"/>
    </row>
    <row r="271" spans="17:17" ht="12.75" customHeight="1">
      <c r="Q271" s="288"/>
    </row>
    <row r="272" spans="17:17" ht="12.75" customHeight="1">
      <c r="Q272" s="288"/>
    </row>
    <row r="273" spans="17:17" ht="12.75" customHeight="1">
      <c r="Q273" s="288"/>
    </row>
    <row r="274" spans="17:17" ht="12.75" customHeight="1">
      <c r="Q274" s="288"/>
    </row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3">
    <mergeCell ref="C68:E68"/>
    <mergeCell ref="C58:E58"/>
    <mergeCell ref="C59:E59"/>
    <mergeCell ref="C61:E61"/>
    <mergeCell ref="C62:E62"/>
    <mergeCell ref="C63:E63"/>
    <mergeCell ref="C64:E64"/>
    <mergeCell ref="C65:E65"/>
    <mergeCell ref="C66:E66"/>
    <mergeCell ref="C67:E67"/>
    <mergeCell ref="C60:E60"/>
    <mergeCell ref="B69:E69"/>
    <mergeCell ref="C70:D70"/>
    <mergeCell ref="F73:O73"/>
    <mergeCell ref="F74:G74"/>
    <mergeCell ref="H74:I74"/>
    <mergeCell ref="J74:K74"/>
    <mergeCell ref="L74:M74"/>
    <mergeCell ref="N74:O74"/>
    <mergeCell ref="B53:E53"/>
    <mergeCell ref="B54:E54"/>
    <mergeCell ref="D56:E56"/>
    <mergeCell ref="B55:E55"/>
    <mergeCell ref="B56:B57"/>
    <mergeCell ref="C56:C57"/>
    <mergeCell ref="B49:B50"/>
    <mergeCell ref="C49:D50"/>
    <mergeCell ref="C35:D35"/>
    <mergeCell ref="C36:D36"/>
    <mergeCell ref="C37:D37"/>
    <mergeCell ref="C38:D38"/>
    <mergeCell ref="C39:D39"/>
    <mergeCell ref="C41:D41"/>
    <mergeCell ref="C42:D42"/>
    <mergeCell ref="C43:D43"/>
    <mergeCell ref="C44:D44"/>
    <mergeCell ref="C45:D45"/>
    <mergeCell ref="C46:D46"/>
    <mergeCell ref="C47:D47"/>
    <mergeCell ref="C48:D48"/>
    <mergeCell ref="B28:E28"/>
    <mergeCell ref="B29:P29"/>
    <mergeCell ref="B32:E32"/>
    <mergeCell ref="B33:B34"/>
    <mergeCell ref="B10:B11"/>
    <mergeCell ref="C10:C11"/>
    <mergeCell ref="E10:E11"/>
    <mergeCell ref="P56:P57"/>
    <mergeCell ref="D57:E57"/>
    <mergeCell ref="F10:O10"/>
    <mergeCell ref="P10:P11"/>
    <mergeCell ref="X10:Y10"/>
    <mergeCell ref="F11:G11"/>
    <mergeCell ref="H11:I11"/>
    <mergeCell ref="J11:K11"/>
    <mergeCell ref="L11:M11"/>
    <mergeCell ref="C33:D34"/>
    <mergeCell ref="N11:O11"/>
    <mergeCell ref="S11:V11"/>
    <mergeCell ref="Q13:Q14"/>
    <mergeCell ref="C15:E15"/>
    <mergeCell ref="Q19:Q22"/>
    <mergeCell ref="C24:D24"/>
  </mergeCells>
  <conditionalFormatting sqref="E76 C78:D78">
    <cfRule type="cellIs" dxfId="287" priority="6" operator="greaterThan">
      <formula>0</formula>
    </cfRule>
  </conditionalFormatting>
  <conditionalFormatting sqref="V13">
    <cfRule type="cellIs" dxfId="286" priority="7" operator="lessThan">
      <formula>$U$13</formula>
    </cfRule>
  </conditionalFormatting>
  <conditionalFormatting sqref="V14">
    <cfRule type="cellIs" dxfId="285" priority="8" operator="lessThan">
      <formula>$U$14</formula>
    </cfRule>
  </conditionalFormatting>
  <conditionalFormatting sqref="V17">
    <cfRule type="cellIs" dxfId="284" priority="9" operator="lessThan">
      <formula>$U$17</formula>
    </cfRule>
  </conditionalFormatting>
  <conditionalFormatting sqref="F51:O51">
    <cfRule type="cellIs" dxfId="283" priority="10" operator="lessThan">
      <formula>$F$40/2</formula>
    </cfRule>
  </conditionalFormatting>
  <conditionalFormatting sqref="P54">
    <cfRule type="cellIs" dxfId="282" priority="11" operator="lessThan">
      <formula>#REF!</formula>
    </cfRule>
  </conditionalFormatting>
  <conditionalFormatting sqref="P54">
    <cfRule type="cellIs" dxfId="281" priority="12" operator="greaterThan">
      <formula>#REF!</formula>
    </cfRule>
  </conditionalFormatting>
  <conditionalFormatting sqref="H74">
    <cfRule type="cellIs" dxfId="280" priority="17" operator="greaterThan">
      <formula>$H$74</formula>
    </cfRule>
  </conditionalFormatting>
  <conditionalFormatting sqref="N53:O53">
    <cfRule type="cellIs" dxfId="279" priority="34" operator="lessThan">
      <formula>#REF!</formula>
    </cfRule>
  </conditionalFormatting>
  <conditionalFormatting sqref="N53:O53">
    <cfRule type="cellIs" dxfId="278" priority="35" operator="greaterThan">
      <formula>#REF!</formula>
    </cfRule>
  </conditionalFormatting>
  <conditionalFormatting sqref="H52">
    <cfRule type="cellIs" dxfId="277" priority="36" operator="lessThan">
      <formula>$H$53</formula>
    </cfRule>
  </conditionalFormatting>
  <conditionalFormatting sqref="H52">
    <cfRule type="cellIs" dxfId="276" priority="37" operator="greaterThan">
      <formula>$H$53</formula>
    </cfRule>
  </conditionalFormatting>
  <conditionalFormatting sqref="I52">
    <cfRule type="cellIs" dxfId="275" priority="38" operator="lessThan">
      <formula>$I$53</formula>
    </cfRule>
  </conditionalFormatting>
  <conditionalFormatting sqref="I52">
    <cfRule type="cellIs" dxfId="274" priority="39" operator="greaterThan">
      <formula>$I$53</formula>
    </cfRule>
  </conditionalFormatting>
  <conditionalFormatting sqref="J52">
    <cfRule type="cellIs" dxfId="273" priority="40" operator="lessThan">
      <formula>$J$53</formula>
    </cfRule>
  </conditionalFormatting>
  <conditionalFormatting sqref="J52">
    <cfRule type="cellIs" dxfId="272" priority="41" operator="greaterThan">
      <formula>$J$53</formula>
    </cfRule>
  </conditionalFormatting>
  <conditionalFormatting sqref="K52">
    <cfRule type="cellIs" dxfId="271" priority="42" operator="lessThan">
      <formula>$K$53</formula>
    </cfRule>
  </conditionalFormatting>
  <conditionalFormatting sqref="K52">
    <cfRule type="cellIs" dxfId="270" priority="43" operator="greaterThan">
      <formula>$K$53</formula>
    </cfRule>
  </conditionalFormatting>
  <conditionalFormatting sqref="L52">
    <cfRule type="cellIs" dxfId="269" priority="44" operator="lessThan">
      <formula>$L$53</formula>
    </cfRule>
  </conditionalFormatting>
  <conditionalFormatting sqref="L52">
    <cfRule type="cellIs" dxfId="268" priority="45" operator="greaterThan">
      <formula>$L$53</formula>
    </cfRule>
  </conditionalFormatting>
  <conditionalFormatting sqref="M52">
    <cfRule type="cellIs" dxfId="267" priority="46" operator="lessThan">
      <formula>$M$53</formula>
    </cfRule>
  </conditionalFormatting>
  <conditionalFormatting sqref="M52">
    <cfRule type="cellIs" dxfId="266" priority="47" operator="greaterThan">
      <formula>$M$53</formula>
    </cfRule>
  </conditionalFormatting>
  <conditionalFormatting sqref="N52">
    <cfRule type="cellIs" dxfId="265" priority="48" operator="lessThan">
      <formula>$N$53</formula>
    </cfRule>
  </conditionalFormatting>
  <conditionalFormatting sqref="N52">
    <cfRule type="cellIs" dxfId="264" priority="49" operator="greaterThan">
      <formula>$N$53</formula>
    </cfRule>
  </conditionalFormatting>
  <conditionalFormatting sqref="O52">
    <cfRule type="cellIs" dxfId="263" priority="50" operator="lessThan">
      <formula>$O$53</formula>
    </cfRule>
  </conditionalFormatting>
  <conditionalFormatting sqref="O52">
    <cfRule type="cellIs" dxfId="262" priority="51" operator="greaterThan">
      <formula>$O$53</formula>
    </cfRule>
  </conditionalFormatting>
  <conditionalFormatting sqref="F55:G55">
    <cfRule type="cellIs" dxfId="261" priority="5" operator="notEqual">
      <formula>$F$74</formula>
    </cfRule>
  </conditionalFormatting>
  <conditionalFormatting sqref="H55:I55">
    <cfRule type="cellIs" dxfId="260" priority="4" operator="notEqual">
      <formula>$H$74</formula>
    </cfRule>
  </conditionalFormatting>
  <conditionalFormatting sqref="J55:K55">
    <cfRule type="cellIs" dxfId="259" priority="3" operator="notEqual">
      <formula>$J$74</formula>
    </cfRule>
  </conditionalFormatting>
  <conditionalFormatting sqref="L55:M55">
    <cfRule type="cellIs" dxfId="258" priority="2" operator="notEqual">
      <formula>$L$74</formula>
    </cfRule>
  </conditionalFormatting>
  <conditionalFormatting sqref="N55:O55">
    <cfRule type="cellIs" dxfId="257" priority="1" operator="notEqual">
      <formula>$N$74</formula>
    </cfRule>
  </conditionalFormatting>
  <dataValidations count="7">
    <dataValidation type="list" allowBlank="1" showErrorMessage="1" sqref="C30:C31">
      <formula1>$Y$12:$Y$20</formula1>
    </dataValidation>
    <dataValidation type="list" allowBlank="1" showErrorMessage="1" sqref="D31">
      <formula1>$Y$13:$Y$16</formula1>
    </dataValidation>
    <dataValidation type="list" allowBlank="1" showErrorMessage="1" sqref="D30">
      <formula1>$T$21:$T$23</formula1>
    </dataValidation>
    <dataValidation type="list" allowBlank="1" showErrorMessage="1" sqref="D13:D14">
      <formula1>$T$21:$T$24</formula1>
    </dataValidation>
    <dataValidation type="list" allowBlank="1" showErrorMessage="1" sqref="E33:E39 E49:E50 E41:E45 F54:O54">
      <formula1>$T$13:$T$17</formula1>
    </dataValidation>
    <dataValidation type="list" allowBlank="1" showErrorMessage="1" sqref="E46:E47">
      <formula1>$T$13:$T$18</formula1>
    </dataValidation>
    <dataValidation type="list" allowBlank="1" showErrorMessage="1" sqref="E48">
      <formula1>$T$13:$T$16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="70" zoomScaleNormal="70" workbookViewId="0">
      <pane ySplit="11" topLeftCell="A21" activePane="bottomLeft" state="frozen"/>
      <selection pane="bottomLeft" activeCell="C35" sqref="C35:D35"/>
    </sheetView>
  </sheetViews>
  <sheetFormatPr defaultColWidth="14.44140625" defaultRowHeight="15" customHeight="1"/>
  <cols>
    <col min="1" max="1" width="15.77734375" customWidth="1"/>
    <col min="2" max="2" width="3.44140625" customWidth="1"/>
    <col min="3" max="3" width="31.5546875" customWidth="1"/>
    <col min="4" max="4" width="14.77734375" customWidth="1"/>
    <col min="5" max="5" width="12.88671875" customWidth="1"/>
    <col min="6" max="9" width="5.77734375" customWidth="1"/>
    <col min="10" max="10" width="5.44140625" customWidth="1"/>
    <col min="11" max="11" width="7.77734375" customWidth="1"/>
    <col min="12" max="13" width="5.77734375" customWidth="1"/>
    <col min="14" max="14" width="8" customWidth="1"/>
    <col min="15" max="15" width="5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827" t="s">
        <v>60</v>
      </c>
      <c r="C2" s="671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4.25" customHeight="1">
      <c r="B5" s="6" t="s">
        <v>17</v>
      </c>
      <c r="D5" s="15" t="str">
        <f>IF($C$30=0," ",$C$30)</f>
        <v>język obcy nowożytny</v>
      </c>
      <c r="H5" s="15" t="s">
        <v>36</v>
      </c>
      <c r="L5" s="17"/>
      <c r="M5" s="17"/>
      <c r="N5" s="17"/>
      <c r="Q5" s="5"/>
    </row>
    <row r="6" spans="1:25" ht="12.75" customHeight="1">
      <c r="B6" s="6" t="s">
        <v>22</v>
      </c>
      <c r="Q6" s="5"/>
    </row>
    <row r="7" spans="1:25" ht="12.75" customHeight="1">
      <c r="C7" s="27" t="s">
        <v>61</v>
      </c>
      <c r="D7" s="29" t="s">
        <v>62</v>
      </c>
      <c r="Q7" s="5"/>
    </row>
    <row r="8" spans="1:25" ht="12.75" customHeight="1">
      <c r="C8" s="27" t="s">
        <v>63</v>
      </c>
      <c r="D8" s="29" t="s">
        <v>64</v>
      </c>
      <c r="Q8" s="5"/>
    </row>
    <row r="9" spans="1:25" ht="12.75" customHeight="1">
      <c r="Q9" s="5"/>
    </row>
    <row r="10" spans="1:25" ht="16.5" customHeight="1">
      <c r="B10" s="811" t="s">
        <v>4</v>
      </c>
      <c r="C10" s="819" t="s">
        <v>5</v>
      </c>
      <c r="D10" s="56"/>
      <c r="E10" s="814"/>
      <c r="F10" s="694" t="s">
        <v>6</v>
      </c>
      <c r="G10" s="644"/>
      <c r="H10" s="644"/>
      <c r="I10" s="644"/>
      <c r="J10" s="644"/>
      <c r="K10" s="644"/>
      <c r="L10" s="644"/>
      <c r="M10" s="644"/>
      <c r="N10" s="644"/>
      <c r="O10" s="645"/>
      <c r="P10" s="813" t="s">
        <v>44</v>
      </c>
      <c r="Q10" s="7"/>
      <c r="X10" s="683" t="s">
        <v>7</v>
      </c>
      <c r="Y10" s="645"/>
    </row>
    <row r="11" spans="1:25" ht="38.25" customHeight="1">
      <c r="B11" s="651"/>
      <c r="C11" s="820"/>
      <c r="D11" s="57"/>
      <c r="E11" s="815"/>
      <c r="F11" s="694" t="s">
        <v>8</v>
      </c>
      <c r="G11" s="645"/>
      <c r="H11" s="694" t="s">
        <v>9</v>
      </c>
      <c r="I11" s="645"/>
      <c r="J11" s="694" t="s">
        <v>10</v>
      </c>
      <c r="K11" s="645"/>
      <c r="L11" s="694" t="s">
        <v>11</v>
      </c>
      <c r="M11" s="645"/>
      <c r="N11" s="687" t="s">
        <v>45</v>
      </c>
      <c r="O11" s="645"/>
      <c r="P11" s="651"/>
      <c r="Q11" s="7"/>
      <c r="S11" s="683" t="s">
        <v>46</v>
      </c>
      <c r="T11" s="644"/>
      <c r="U11" s="644"/>
      <c r="V11" s="645"/>
      <c r="X11" s="8" t="s">
        <v>47</v>
      </c>
      <c r="Y11" s="38" t="s">
        <v>48</v>
      </c>
    </row>
    <row r="12" spans="1:25" ht="15.75" customHeight="1">
      <c r="A12" s="9"/>
      <c r="B12" s="10">
        <v>1</v>
      </c>
      <c r="C12" s="58" t="s">
        <v>14</v>
      </c>
      <c r="D12" s="60"/>
      <c r="E12" s="70" t="str">
        <f>IF(C29="język obcy nowożytny","R","P")</f>
        <v>P</v>
      </c>
      <c r="F12" s="64">
        <v>3</v>
      </c>
      <c r="G12" s="64">
        <v>3</v>
      </c>
      <c r="H12" s="64">
        <v>3</v>
      </c>
      <c r="I12" s="64">
        <v>3</v>
      </c>
      <c r="J12" s="64">
        <v>3</v>
      </c>
      <c r="K12" s="64">
        <v>3</v>
      </c>
      <c r="L12" s="64">
        <v>3</v>
      </c>
      <c r="M12" s="64">
        <v>3</v>
      </c>
      <c r="N12" s="64">
        <v>4</v>
      </c>
      <c r="O12" s="64">
        <v>4</v>
      </c>
      <c r="P12" s="21">
        <f t="shared" ref="P12:P28" si="0">SUM(F12:O12)/2</f>
        <v>16</v>
      </c>
      <c r="Q12" s="23"/>
      <c r="S12" s="25"/>
      <c r="T12" s="25" t="s">
        <v>50</v>
      </c>
      <c r="U12" s="25" t="s">
        <v>51</v>
      </c>
      <c r="V12" s="25" t="s">
        <v>52</v>
      </c>
      <c r="X12" s="25"/>
      <c r="Y12" s="25"/>
    </row>
    <row r="13" spans="1:25" ht="14.25" customHeight="1">
      <c r="A13" s="9"/>
      <c r="B13" s="10">
        <v>2</v>
      </c>
      <c r="C13" s="58" t="s">
        <v>24</v>
      </c>
      <c r="D13" s="48" t="s">
        <v>53</v>
      </c>
      <c r="E13" s="70" t="str">
        <f>IF(C30="język obcy nowożytny","R","P")</f>
        <v>R</v>
      </c>
      <c r="F13" s="64">
        <v>2</v>
      </c>
      <c r="G13" s="64">
        <v>2</v>
      </c>
      <c r="H13" s="64">
        <v>2</v>
      </c>
      <c r="I13" s="64">
        <v>2</v>
      </c>
      <c r="J13" s="64">
        <v>2</v>
      </c>
      <c r="K13" s="64">
        <v>2</v>
      </c>
      <c r="L13" s="64">
        <v>3</v>
      </c>
      <c r="M13" s="64">
        <v>3</v>
      </c>
      <c r="N13" s="64">
        <v>3</v>
      </c>
      <c r="O13" s="64">
        <v>3</v>
      </c>
      <c r="P13" s="21">
        <f t="shared" si="0"/>
        <v>12</v>
      </c>
      <c r="Q13" s="650">
        <f>SUM(P13:P14)</f>
        <v>20</v>
      </c>
      <c r="S13" s="25" t="s">
        <v>55</v>
      </c>
      <c r="T13" s="51" t="s">
        <v>61</v>
      </c>
      <c r="U13" s="18">
        <v>650</v>
      </c>
      <c r="V13" s="18">
        <f>SUMIF($E$33:$E$41,$T13,$P$33:$P$41)+SUMIF($E$43:$E$51,$T13,$P$43:$P$51)*30</f>
        <v>549</v>
      </c>
      <c r="X13" s="25" t="s">
        <v>14</v>
      </c>
      <c r="Y13" s="25" t="s">
        <v>24</v>
      </c>
    </row>
    <row r="14" spans="1:25" ht="14.25" customHeight="1">
      <c r="A14" s="9"/>
      <c r="B14" s="10">
        <v>3</v>
      </c>
      <c r="C14" s="58" t="s">
        <v>56</v>
      </c>
      <c r="D14" s="48" t="s">
        <v>57</v>
      </c>
      <c r="E14" s="70" t="s">
        <v>49</v>
      </c>
      <c r="F14" s="64">
        <v>2</v>
      </c>
      <c r="G14" s="64">
        <v>2</v>
      </c>
      <c r="H14" s="64">
        <v>2</v>
      </c>
      <c r="I14" s="64">
        <v>2</v>
      </c>
      <c r="J14" s="64">
        <v>2</v>
      </c>
      <c r="K14" s="64">
        <v>2</v>
      </c>
      <c r="L14" s="64">
        <v>1</v>
      </c>
      <c r="M14" s="64">
        <v>1</v>
      </c>
      <c r="N14" s="64">
        <v>1</v>
      </c>
      <c r="O14" s="64">
        <v>1</v>
      </c>
      <c r="P14" s="21">
        <f t="shared" si="0"/>
        <v>8</v>
      </c>
      <c r="Q14" s="651"/>
      <c r="S14" s="25" t="s">
        <v>58</v>
      </c>
      <c r="T14" s="51" t="s">
        <v>63</v>
      </c>
      <c r="U14" s="18">
        <v>450</v>
      </c>
      <c r="V14" s="18" t="e">
        <f>SUMIF($E$33:$E$39,$T14,#REF!)+SUMIF($E$43:$E$51,$T14,#REF!)</f>
        <v>#REF!</v>
      </c>
      <c r="X14" s="25" t="s">
        <v>29</v>
      </c>
      <c r="Y14" s="25" t="s">
        <v>26</v>
      </c>
    </row>
    <row r="15" spans="1:25" ht="13.5" customHeight="1">
      <c r="A15" s="9"/>
      <c r="B15" s="10">
        <v>4</v>
      </c>
      <c r="C15" s="676" t="s">
        <v>305</v>
      </c>
      <c r="D15" s="644"/>
      <c r="E15" s="645"/>
      <c r="F15" s="64">
        <v>1</v>
      </c>
      <c r="G15" s="64">
        <v>1</v>
      </c>
      <c r="H15" s="64"/>
      <c r="I15" s="64"/>
      <c r="J15" s="64"/>
      <c r="K15" s="64"/>
      <c r="L15" s="64"/>
      <c r="M15" s="64"/>
      <c r="N15" s="64"/>
      <c r="O15" s="64"/>
      <c r="P15" s="21">
        <f t="shared" si="0"/>
        <v>1</v>
      </c>
      <c r="Q15" s="23"/>
      <c r="S15" s="621" t="s">
        <v>145</v>
      </c>
      <c r="T15" s="622" t="s">
        <v>345</v>
      </c>
      <c r="U15" s="621"/>
      <c r="X15" s="25" t="s">
        <v>30</v>
      </c>
      <c r="Y15" s="25" t="s">
        <v>31</v>
      </c>
    </row>
    <row r="16" spans="1:25" ht="13.8" customHeight="1">
      <c r="A16" s="9"/>
      <c r="B16" s="10">
        <v>5</v>
      </c>
      <c r="C16" s="58" t="s">
        <v>26</v>
      </c>
      <c r="D16" s="60"/>
      <c r="E16" s="70" t="str">
        <f>IF(OR($C$30=C16,$C$31=C16),"R","P")</f>
        <v>P</v>
      </c>
      <c r="F16" s="45">
        <v>2</v>
      </c>
      <c r="G16" s="45">
        <v>2</v>
      </c>
      <c r="H16" s="45">
        <v>2</v>
      </c>
      <c r="I16" s="45">
        <v>2</v>
      </c>
      <c r="J16" s="45">
        <v>1</v>
      </c>
      <c r="K16" s="45">
        <v>1</v>
      </c>
      <c r="L16" s="45">
        <v>1</v>
      </c>
      <c r="M16" s="45">
        <v>1</v>
      </c>
      <c r="N16" s="45">
        <v>2</v>
      </c>
      <c r="O16" s="45"/>
      <c r="P16" s="21">
        <f t="shared" si="0"/>
        <v>7</v>
      </c>
      <c r="Q16" s="23"/>
      <c r="S16" s="53"/>
      <c r="T16" s="54"/>
      <c r="U16" s="23"/>
      <c r="V16" s="23"/>
      <c r="X16" s="25" t="s">
        <v>33</v>
      </c>
      <c r="Y16" s="25" t="s">
        <v>34</v>
      </c>
    </row>
    <row r="17" spans="1:25" ht="12.75" customHeight="1">
      <c r="A17" s="9"/>
      <c r="B17" s="10">
        <v>6</v>
      </c>
      <c r="C17" s="58" t="s">
        <v>307</v>
      </c>
      <c r="D17" s="74"/>
      <c r="E17" s="70" t="str">
        <f>IF(OR($C$30=C17,$C$31=C17),"R","P")</f>
        <v>P</v>
      </c>
      <c r="F17" s="45">
        <v>1</v>
      </c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/>
      <c r="M17" s="45"/>
      <c r="N17" s="45"/>
      <c r="O17" s="45"/>
      <c r="P17" s="21">
        <f t="shared" si="0"/>
        <v>3</v>
      </c>
      <c r="Q17" s="23"/>
      <c r="X17" s="25" t="s">
        <v>35</v>
      </c>
      <c r="Y17" s="25" t="s">
        <v>36</v>
      </c>
    </row>
    <row r="18" spans="1:25" ht="12.75" customHeight="1">
      <c r="A18" s="9"/>
      <c r="B18" s="10">
        <v>7</v>
      </c>
      <c r="C18" s="303" t="s">
        <v>332</v>
      </c>
      <c r="D18" s="314"/>
      <c r="E18" s="305" t="str">
        <f>IF(OR($C$30=C18,$C$31=C18),"R","P")</f>
        <v>P</v>
      </c>
      <c r="F18" s="596">
        <v>1</v>
      </c>
      <c r="G18" s="596">
        <v>1</v>
      </c>
      <c r="H18" s="596">
        <v>1</v>
      </c>
      <c r="I18" s="596">
        <v>1</v>
      </c>
      <c r="J18" s="597"/>
      <c r="K18" s="597"/>
      <c r="L18" s="598"/>
      <c r="M18" s="598"/>
      <c r="N18" s="377"/>
      <c r="O18" s="377"/>
      <c r="P18" s="21">
        <f t="shared" si="0"/>
        <v>2</v>
      </c>
      <c r="Q18" s="23"/>
      <c r="X18" s="25" t="s">
        <v>37</v>
      </c>
      <c r="Y18" s="25" t="s">
        <v>38</v>
      </c>
    </row>
    <row r="19" spans="1:25" ht="12.75" customHeight="1">
      <c r="A19" s="9"/>
      <c r="B19" s="10">
        <v>8</v>
      </c>
      <c r="C19" s="58" t="s">
        <v>31</v>
      </c>
      <c r="D19" s="60"/>
      <c r="E19" s="70" t="str">
        <f t="shared" ref="E19:E24" si="1">IF(OR($C$30=C19,$C$31=C19),"R","P")</f>
        <v>P</v>
      </c>
      <c r="F19" s="18">
        <v>1</v>
      </c>
      <c r="G19" s="18">
        <v>1</v>
      </c>
      <c r="H19" s="18">
        <v>1</v>
      </c>
      <c r="I19" s="18">
        <v>1</v>
      </c>
      <c r="J19" s="18">
        <v>1</v>
      </c>
      <c r="K19" s="18">
        <v>1</v>
      </c>
      <c r="L19" s="18">
        <v>1</v>
      </c>
      <c r="M19" s="18">
        <v>1</v>
      </c>
      <c r="N19" s="64"/>
      <c r="O19" s="64"/>
      <c r="P19" s="21">
        <f t="shared" si="0"/>
        <v>4</v>
      </c>
      <c r="Q19" s="650">
        <f>SUM(P19:P22)</f>
        <v>16</v>
      </c>
      <c r="X19" s="25"/>
      <c r="Y19" s="25" t="s">
        <v>39</v>
      </c>
    </row>
    <row r="20" spans="1:25" ht="12.75" customHeight="1">
      <c r="A20" s="9"/>
      <c r="B20" s="10">
        <v>9</v>
      </c>
      <c r="C20" s="58" t="s">
        <v>34</v>
      </c>
      <c r="D20" s="60"/>
      <c r="E20" s="70" t="str">
        <f t="shared" si="1"/>
        <v>P</v>
      </c>
      <c r="F20" s="18">
        <v>1</v>
      </c>
      <c r="G20" s="18">
        <v>1</v>
      </c>
      <c r="H20" s="18">
        <v>1</v>
      </c>
      <c r="I20" s="18">
        <v>1</v>
      </c>
      <c r="J20" s="18">
        <v>1</v>
      </c>
      <c r="K20" s="18">
        <v>1</v>
      </c>
      <c r="L20" s="18">
        <v>1</v>
      </c>
      <c r="M20" s="18">
        <v>1</v>
      </c>
      <c r="N20" s="64"/>
      <c r="O20" s="64"/>
      <c r="P20" s="21">
        <f t="shared" si="0"/>
        <v>4</v>
      </c>
      <c r="Q20" s="686"/>
      <c r="S20" t="s">
        <v>65</v>
      </c>
      <c r="X20" s="25"/>
      <c r="Y20" s="25" t="s">
        <v>40</v>
      </c>
    </row>
    <row r="21" spans="1:25" ht="12.75" customHeight="1">
      <c r="A21" s="9"/>
      <c r="B21" s="10">
        <v>10</v>
      </c>
      <c r="C21" s="58" t="s">
        <v>36</v>
      </c>
      <c r="D21" s="60"/>
      <c r="E21" s="70" t="str">
        <f t="shared" si="1"/>
        <v>R</v>
      </c>
      <c r="F21" s="18">
        <v>1</v>
      </c>
      <c r="G21" s="18">
        <v>1</v>
      </c>
      <c r="H21" s="18">
        <v>1</v>
      </c>
      <c r="I21" s="18">
        <v>1</v>
      </c>
      <c r="J21" s="18">
        <v>1</v>
      </c>
      <c r="K21" s="18">
        <v>1</v>
      </c>
      <c r="L21" s="18">
        <v>1</v>
      </c>
      <c r="M21" s="18">
        <v>1</v>
      </c>
      <c r="N21" s="64"/>
      <c r="O21" s="64"/>
      <c r="P21" s="21">
        <f t="shared" si="0"/>
        <v>4</v>
      </c>
      <c r="Q21" s="686"/>
      <c r="T21" s="15" t="s">
        <v>66</v>
      </c>
      <c r="U21" s="53" t="s">
        <v>67</v>
      </c>
      <c r="X21" s="5"/>
      <c r="Y21" s="5"/>
    </row>
    <row r="22" spans="1:25" ht="12.75" customHeight="1">
      <c r="A22" s="9"/>
      <c r="B22" s="10">
        <v>11</v>
      </c>
      <c r="C22" s="58" t="s">
        <v>38</v>
      </c>
      <c r="D22" s="60"/>
      <c r="E22" s="70" t="str">
        <f t="shared" si="1"/>
        <v>P</v>
      </c>
      <c r="F22" s="18">
        <v>1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  <c r="L22" s="18">
        <v>1</v>
      </c>
      <c r="M22" s="18">
        <v>1</v>
      </c>
      <c r="N22" s="64"/>
      <c r="O22" s="64"/>
      <c r="P22" s="21">
        <f t="shared" si="0"/>
        <v>4</v>
      </c>
      <c r="Q22" s="651"/>
      <c r="T22" s="15" t="s">
        <v>53</v>
      </c>
      <c r="U22" s="53" t="s">
        <v>68</v>
      </c>
      <c r="X22" s="5"/>
      <c r="Y22" s="5"/>
    </row>
    <row r="23" spans="1:25" ht="12.75" customHeight="1">
      <c r="A23" s="9"/>
      <c r="B23" s="10">
        <v>12</v>
      </c>
      <c r="C23" s="58" t="s">
        <v>39</v>
      </c>
      <c r="D23" s="74"/>
      <c r="E23" s="70" t="str">
        <f t="shared" si="1"/>
        <v>P</v>
      </c>
      <c r="F23" s="64">
        <v>2</v>
      </c>
      <c r="G23" s="64">
        <v>2</v>
      </c>
      <c r="H23" s="64">
        <v>2</v>
      </c>
      <c r="I23" s="64">
        <v>2</v>
      </c>
      <c r="J23" s="64">
        <v>3</v>
      </c>
      <c r="K23" s="64">
        <v>3</v>
      </c>
      <c r="L23" s="64">
        <v>3</v>
      </c>
      <c r="M23" s="64">
        <v>3</v>
      </c>
      <c r="N23" s="64">
        <v>4</v>
      </c>
      <c r="O23" s="64">
        <v>4</v>
      </c>
      <c r="P23" s="21">
        <f t="shared" si="0"/>
        <v>14</v>
      </c>
      <c r="Q23" s="23"/>
      <c r="T23" s="15" t="s">
        <v>69</v>
      </c>
      <c r="U23" s="53" t="s">
        <v>70</v>
      </c>
    </row>
    <row r="24" spans="1:25" ht="12.75" customHeight="1">
      <c r="A24" s="9"/>
      <c r="B24" s="10">
        <v>13</v>
      </c>
      <c r="C24" s="807" t="s">
        <v>40</v>
      </c>
      <c r="D24" s="644"/>
      <c r="E24" s="70" t="str">
        <f t="shared" si="1"/>
        <v>P</v>
      </c>
      <c r="F24" s="64">
        <v>1</v>
      </c>
      <c r="G24" s="64">
        <v>1</v>
      </c>
      <c r="H24" s="64">
        <v>1</v>
      </c>
      <c r="I24" s="64">
        <v>1</v>
      </c>
      <c r="J24" s="64">
        <v>1</v>
      </c>
      <c r="K24" s="64">
        <v>1</v>
      </c>
      <c r="L24" s="64"/>
      <c r="M24" s="64"/>
      <c r="N24" s="64"/>
      <c r="O24" s="64"/>
      <c r="P24" s="21">
        <f t="shared" si="0"/>
        <v>3</v>
      </c>
      <c r="Q24" s="23"/>
      <c r="T24" s="15" t="s">
        <v>57</v>
      </c>
      <c r="U24" s="53" t="s">
        <v>71</v>
      </c>
    </row>
    <row r="25" spans="1:25" ht="12.75" customHeight="1">
      <c r="A25" s="9"/>
      <c r="B25" s="10">
        <v>14</v>
      </c>
      <c r="C25" s="58" t="s">
        <v>72</v>
      </c>
      <c r="D25" s="74"/>
      <c r="E25" s="70"/>
      <c r="F25" s="64">
        <v>3</v>
      </c>
      <c r="G25" s="64">
        <v>3</v>
      </c>
      <c r="H25" s="64">
        <v>3</v>
      </c>
      <c r="I25" s="64">
        <v>3</v>
      </c>
      <c r="J25" s="64">
        <v>3</v>
      </c>
      <c r="K25" s="64">
        <v>3</v>
      </c>
      <c r="L25" s="64">
        <v>3</v>
      </c>
      <c r="M25" s="64">
        <v>3</v>
      </c>
      <c r="N25" s="64">
        <v>3</v>
      </c>
      <c r="O25" s="64">
        <v>3</v>
      </c>
      <c r="P25" s="21">
        <f t="shared" si="0"/>
        <v>15</v>
      </c>
      <c r="Q25" s="23"/>
    </row>
    <row r="26" spans="1:25" ht="12.75" customHeight="1">
      <c r="A26" s="9"/>
      <c r="B26" s="10">
        <v>15</v>
      </c>
      <c r="C26" s="58" t="s">
        <v>73</v>
      </c>
      <c r="D26" s="74"/>
      <c r="E26" s="70"/>
      <c r="F26" s="64">
        <v>1</v>
      </c>
      <c r="G26" s="64">
        <v>1</v>
      </c>
      <c r="H26" s="64"/>
      <c r="I26" s="64"/>
      <c r="J26" s="64"/>
      <c r="K26" s="64"/>
      <c r="L26" s="64"/>
      <c r="M26" s="64"/>
      <c r="N26" s="64"/>
      <c r="O26" s="64"/>
      <c r="P26" s="21">
        <f t="shared" si="0"/>
        <v>1</v>
      </c>
      <c r="Q26" s="23"/>
    </row>
    <row r="27" spans="1:25" ht="12.75" customHeight="1">
      <c r="A27" s="9"/>
      <c r="B27" s="10">
        <v>16</v>
      </c>
      <c r="C27" s="58" t="s">
        <v>74</v>
      </c>
      <c r="D27" s="74"/>
      <c r="E27" s="70"/>
      <c r="F27" s="64">
        <v>1</v>
      </c>
      <c r="G27" s="64">
        <v>1</v>
      </c>
      <c r="H27" s="64">
        <v>1</v>
      </c>
      <c r="I27" s="64">
        <v>1</v>
      </c>
      <c r="J27" s="64">
        <v>1</v>
      </c>
      <c r="K27" s="64">
        <v>1</v>
      </c>
      <c r="L27" s="64">
        <v>1</v>
      </c>
      <c r="M27" s="64">
        <v>1</v>
      </c>
      <c r="N27" s="64">
        <v>1</v>
      </c>
      <c r="O27" s="64">
        <v>1</v>
      </c>
      <c r="P27" s="21">
        <f t="shared" si="0"/>
        <v>5</v>
      </c>
      <c r="Q27" s="23"/>
    </row>
    <row r="28" spans="1:25" ht="27" customHeight="1">
      <c r="B28" s="829" t="s">
        <v>75</v>
      </c>
      <c r="C28" s="830"/>
      <c r="D28" s="830"/>
      <c r="E28" s="831"/>
      <c r="F28" s="78">
        <f t="shared" ref="F28:O28" si="2">SUM(F12:F27)</f>
        <v>24</v>
      </c>
      <c r="G28" s="78">
        <f t="shared" si="2"/>
        <v>24</v>
      </c>
      <c r="H28" s="78">
        <f t="shared" si="2"/>
        <v>22</v>
      </c>
      <c r="I28" s="78">
        <f t="shared" si="2"/>
        <v>22</v>
      </c>
      <c r="J28" s="78">
        <f t="shared" si="2"/>
        <v>21</v>
      </c>
      <c r="K28" s="78">
        <f t="shared" si="2"/>
        <v>21</v>
      </c>
      <c r="L28" s="78">
        <f t="shared" si="2"/>
        <v>19</v>
      </c>
      <c r="M28" s="78">
        <f t="shared" si="2"/>
        <v>19</v>
      </c>
      <c r="N28" s="78">
        <f t="shared" si="2"/>
        <v>18</v>
      </c>
      <c r="O28" s="78">
        <f t="shared" si="2"/>
        <v>16</v>
      </c>
      <c r="P28" s="78">
        <f t="shared" si="0"/>
        <v>103</v>
      </c>
      <c r="Q28" s="23"/>
      <c r="S28" s="15"/>
      <c r="T28" s="61"/>
      <c r="X28" s="61"/>
    </row>
    <row r="29" spans="1:25" ht="12.75" customHeight="1">
      <c r="B29" s="808" t="s">
        <v>76</v>
      </c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  <c r="N29" s="644"/>
      <c r="O29" s="644"/>
      <c r="P29" s="809"/>
      <c r="Q29" s="23"/>
      <c r="S29" s="15"/>
      <c r="X29" s="61"/>
    </row>
    <row r="30" spans="1:25" ht="12.75" customHeight="1">
      <c r="B30" s="67">
        <v>1</v>
      </c>
      <c r="C30" s="49" t="s">
        <v>24</v>
      </c>
      <c r="D30" s="83" t="s">
        <v>53</v>
      </c>
      <c r="E30" s="18"/>
      <c r="F30" s="287"/>
      <c r="G30" s="287"/>
      <c r="H30" s="287"/>
      <c r="I30" s="287"/>
      <c r="J30" s="287">
        <v>1</v>
      </c>
      <c r="K30" s="287">
        <v>1</v>
      </c>
      <c r="L30" s="287">
        <v>1</v>
      </c>
      <c r="M30" s="287">
        <v>1</v>
      </c>
      <c r="N30" s="287"/>
      <c r="O30" s="287"/>
      <c r="P30" s="47">
        <f t="shared" ref="P30:P43" si="3">SUM(F30:O30)/2</f>
        <v>2</v>
      </c>
      <c r="Q30" s="23"/>
      <c r="U30" s="61"/>
      <c r="V30" s="61"/>
      <c r="W30" s="61"/>
      <c r="X30" s="61"/>
    </row>
    <row r="31" spans="1:25" ht="12" customHeight="1">
      <c r="B31" s="85">
        <v>2</v>
      </c>
      <c r="C31" s="49" t="s">
        <v>36</v>
      </c>
      <c r="D31" s="49"/>
      <c r="E31" s="18"/>
      <c r="F31" s="287">
        <v>1</v>
      </c>
      <c r="G31" s="287">
        <v>1</v>
      </c>
      <c r="H31" s="287">
        <v>1</v>
      </c>
      <c r="I31" s="287">
        <v>1</v>
      </c>
      <c r="J31" s="287">
        <v>1</v>
      </c>
      <c r="K31" s="287">
        <v>1</v>
      </c>
      <c r="L31" s="287">
        <v>1</v>
      </c>
      <c r="M31" s="287">
        <v>1</v>
      </c>
      <c r="N31" s="287">
        <v>2</v>
      </c>
      <c r="O31" s="287">
        <v>2</v>
      </c>
      <c r="P31" s="47">
        <f t="shared" si="3"/>
        <v>6</v>
      </c>
      <c r="Q31" s="23"/>
      <c r="U31" s="61"/>
      <c r="V31" s="61"/>
      <c r="W31" s="61"/>
      <c r="X31" s="61"/>
    </row>
    <row r="32" spans="1:25" ht="12.75" customHeight="1">
      <c r="B32" s="689" t="s">
        <v>82</v>
      </c>
      <c r="C32" s="644"/>
      <c r="D32" s="644"/>
      <c r="E32" s="645"/>
      <c r="F32" s="87">
        <f t="shared" ref="F32:O32" si="4">SUM(F30:F31)</f>
        <v>1</v>
      </c>
      <c r="G32" s="87">
        <f t="shared" si="4"/>
        <v>1</v>
      </c>
      <c r="H32" s="87">
        <f t="shared" si="4"/>
        <v>1</v>
      </c>
      <c r="I32" s="87">
        <f t="shared" si="4"/>
        <v>1</v>
      </c>
      <c r="J32" s="87">
        <f t="shared" si="4"/>
        <v>2</v>
      </c>
      <c r="K32" s="87">
        <f t="shared" si="4"/>
        <v>2</v>
      </c>
      <c r="L32" s="87">
        <f t="shared" si="4"/>
        <v>2</v>
      </c>
      <c r="M32" s="87">
        <f t="shared" si="4"/>
        <v>2</v>
      </c>
      <c r="N32" s="87">
        <f t="shared" si="4"/>
        <v>2</v>
      </c>
      <c r="O32" s="87">
        <f t="shared" si="4"/>
        <v>2</v>
      </c>
      <c r="P32" s="90">
        <f t="shared" si="3"/>
        <v>8</v>
      </c>
      <c r="Q32" s="23"/>
      <c r="S32" s="15"/>
      <c r="T32" s="61"/>
      <c r="U32" s="61"/>
      <c r="V32" s="61"/>
      <c r="W32" s="61"/>
      <c r="X32" s="61"/>
    </row>
    <row r="33" spans="1:26" ht="12.75" customHeight="1">
      <c r="A33" s="483">
        <f t="shared" ref="A33:A51" si="5">LEN(C33)</f>
        <v>19</v>
      </c>
      <c r="B33" s="650">
        <v>17</v>
      </c>
      <c r="C33" s="806" t="s">
        <v>83</v>
      </c>
      <c r="D33" s="801"/>
      <c r="E33" s="91" t="s">
        <v>61</v>
      </c>
      <c r="F33" s="93"/>
      <c r="G33" s="93"/>
      <c r="H33" s="93"/>
      <c r="I33" s="93"/>
      <c r="J33" s="93">
        <v>1</v>
      </c>
      <c r="K33" s="93">
        <v>1</v>
      </c>
      <c r="L33" s="93"/>
      <c r="M33" s="93"/>
      <c r="N33" s="93"/>
      <c r="O33" s="93"/>
      <c r="P33" s="95">
        <f t="shared" si="3"/>
        <v>1</v>
      </c>
      <c r="Q33" s="23"/>
    </row>
    <row r="34" spans="1:26" ht="12.75" customHeight="1">
      <c r="A34" s="483">
        <f t="shared" si="5"/>
        <v>0</v>
      </c>
      <c r="B34" s="651"/>
      <c r="C34" s="802"/>
      <c r="D34" s="803"/>
      <c r="E34" s="91" t="s">
        <v>63</v>
      </c>
      <c r="F34" s="93"/>
      <c r="G34" s="93"/>
      <c r="H34" s="93"/>
      <c r="I34" s="93"/>
      <c r="J34" s="93"/>
      <c r="K34" s="93"/>
      <c r="L34" s="93">
        <v>1</v>
      </c>
      <c r="M34" s="93">
        <v>1</v>
      </c>
      <c r="N34" s="93"/>
      <c r="O34" s="93"/>
      <c r="P34" s="95">
        <f t="shared" si="3"/>
        <v>1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483">
        <f t="shared" si="5"/>
        <v>45</v>
      </c>
      <c r="B35" s="52">
        <v>18</v>
      </c>
      <c r="C35" s="810" t="s">
        <v>356</v>
      </c>
      <c r="D35" s="645"/>
      <c r="E35" s="77" t="s">
        <v>61</v>
      </c>
      <c r="F35" s="98">
        <v>1</v>
      </c>
      <c r="G35" s="98">
        <v>1</v>
      </c>
      <c r="H35" s="98">
        <v>1</v>
      </c>
      <c r="I35" s="98">
        <v>1</v>
      </c>
      <c r="J35" s="98"/>
      <c r="K35" s="98"/>
      <c r="L35" s="98"/>
      <c r="M35" s="98"/>
      <c r="N35" s="98"/>
      <c r="O35" s="98"/>
      <c r="P35" s="95">
        <f t="shared" si="3"/>
        <v>2</v>
      </c>
      <c r="Q35" s="23"/>
      <c r="S35" s="54"/>
      <c r="T35" s="99"/>
    </row>
    <row r="36" spans="1:26" ht="12.75" customHeight="1">
      <c r="A36" s="483">
        <f t="shared" si="5"/>
        <v>32</v>
      </c>
      <c r="B36" s="52">
        <v>19</v>
      </c>
      <c r="C36" s="810" t="s">
        <v>101</v>
      </c>
      <c r="D36" s="645"/>
      <c r="E36" s="77" t="s">
        <v>61</v>
      </c>
      <c r="F36" s="98">
        <v>2</v>
      </c>
      <c r="G36" s="98">
        <v>2</v>
      </c>
      <c r="H36" s="98">
        <v>2</v>
      </c>
      <c r="I36" s="98">
        <v>2</v>
      </c>
      <c r="J36" s="98">
        <v>1</v>
      </c>
      <c r="K36" s="98">
        <v>1</v>
      </c>
      <c r="L36" s="98"/>
      <c r="M36" s="98"/>
      <c r="N36" s="98"/>
      <c r="O36" s="98"/>
      <c r="P36" s="95">
        <f t="shared" si="3"/>
        <v>5</v>
      </c>
      <c r="Q36" s="23"/>
    </row>
    <row r="37" spans="1:26" ht="12.75" customHeight="1">
      <c r="A37" s="483">
        <f t="shared" si="5"/>
        <v>28</v>
      </c>
      <c r="B37" s="52">
        <v>20</v>
      </c>
      <c r="C37" s="810" t="s">
        <v>102</v>
      </c>
      <c r="D37" s="645"/>
      <c r="E37" s="77" t="s">
        <v>63</v>
      </c>
      <c r="F37" s="98">
        <v>2</v>
      </c>
      <c r="G37" s="98">
        <v>2</v>
      </c>
      <c r="H37" s="98">
        <v>1</v>
      </c>
      <c r="I37" s="98">
        <v>1</v>
      </c>
      <c r="J37" s="98">
        <v>1</v>
      </c>
      <c r="K37" s="98">
        <v>1</v>
      </c>
      <c r="L37" s="98">
        <v>2</v>
      </c>
      <c r="M37" s="98">
        <v>2</v>
      </c>
      <c r="N37" s="98">
        <v>1</v>
      </c>
      <c r="O37" s="98"/>
      <c r="P37" s="95">
        <f t="shared" si="3"/>
        <v>6.5</v>
      </c>
      <c r="Q37" s="23"/>
    </row>
    <row r="38" spans="1:26" ht="12.75" customHeight="1">
      <c r="A38" s="483">
        <f t="shared" si="5"/>
        <v>12</v>
      </c>
      <c r="B38" s="52">
        <v>21</v>
      </c>
      <c r="C38" s="810" t="s">
        <v>105</v>
      </c>
      <c r="D38" s="645"/>
      <c r="E38" s="77" t="s">
        <v>63</v>
      </c>
      <c r="F38" s="98">
        <v>2</v>
      </c>
      <c r="G38" s="98">
        <v>2</v>
      </c>
      <c r="H38" s="98">
        <v>2</v>
      </c>
      <c r="I38" s="98">
        <v>2</v>
      </c>
      <c r="J38" s="98">
        <v>1</v>
      </c>
      <c r="K38" s="98">
        <v>1</v>
      </c>
      <c r="L38" s="98">
        <v>2</v>
      </c>
      <c r="M38" s="98">
        <v>2</v>
      </c>
      <c r="N38" s="98">
        <v>1</v>
      </c>
      <c r="O38" s="98"/>
      <c r="P38" s="95">
        <f t="shared" si="3"/>
        <v>7.5</v>
      </c>
      <c r="Q38" s="23"/>
    </row>
    <row r="39" spans="1:26" ht="12.75" customHeight="1">
      <c r="A39" s="483">
        <f t="shared" si="5"/>
        <v>28</v>
      </c>
      <c r="B39" s="828">
        <v>22</v>
      </c>
      <c r="C39" s="800" t="s">
        <v>109</v>
      </c>
      <c r="D39" s="832"/>
      <c r="E39" s="104" t="s">
        <v>61</v>
      </c>
      <c r="F39" s="98"/>
      <c r="G39" s="98"/>
      <c r="H39" s="98"/>
      <c r="I39" s="98"/>
      <c r="J39" s="98">
        <v>1</v>
      </c>
      <c r="K39" s="98">
        <v>1</v>
      </c>
      <c r="L39" s="98"/>
      <c r="M39" s="98"/>
      <c r="N39" s="98"/>
      <c r="O39" s="98"/>
      <c r="P39" s="95">
        <f t="shared" si="3"/>
        <v>1</v>
      </c>
      <c r="Q39" s="23"/>
    </row>
    <row r="40" spans="1:26" ht="12.75" customHeight="1">
      <c r="A40" s="483">
        <f t="shared" si="5"/>
        <v>0</v>
      </c>
      <c r="B40" s="802"/>
      <c r="C40" s="833"/>
      <c r="D40" s="671"/>
      <c r="E40" s="77" t="s">
        <v>63</v>
      </c>
      <c r="F40" s="105"/>
      <c r="G40" s="98"/>
      <c r="H40" s="98"/>
      <c r="I40" s="98"/>
      <c r="J40" s="98"/>
      <c r="K40" s="98"/>
      <c r="L40" s="98">
        <v>1</v>
      </c>
      <c r="M40" s="98">
        <v>1</v>
      </c>
      <c r="N40" s="98"/>
      <c r="O40" s="98"/>
      <c r="P40" s="95">
        <f t="shared" si="3"/>
        <v>1</v>
      </c>
      <c r="Q40" s="23"/>
    </row>
    <row r="41" spans="1:26" ht="12.75" customHeight="1">
      <c r="A41" s="483">
        <f t="shared" si="5"/>
        <v>17</v>
      </c>
      <c r="B41" s="52">
        <v>23</v>
      </c>
      <c r="C41" s="810" t="s">
        <v>111</v>
      </c>
      <c r="D41" s="645"/>
      <c r="E41" s="77" t="s">
        <v>63</v>
      </c>
      <c r="F41" s="105"/>
      <c r="G41" s="98"/>
      <c r="H41" s="98"/>
      <c r="I41" s="98"/>
      <c r="J41" s="98"/>
      <c r="K41" s="98"/>
      <c r="L41" s="98">
        <v>2</v>
      </c>
      <c r="M41" s="98">
        <v>2</v>
      </c>
      <c r="N41" s="98">
        <v>2</v>
      </c>
      <c r="O41" s="98"/>
      <c r="P41" s="95">
        <f t="shared" si="3"/>
        <v>3</v>
      </c>
      <c r="Q41" s="23"/>
    </row>
    <row r="42" spans="1:26" ht="12.75" customHeight="1">
      <c r="A42" s="483"/>
      <c r="B42" s="824" t="s">
        <v>91</v>
      </c>
      <c r="C42" s="825"/>
      <c r="D42" s="825"/>
      <c r="E42" s="826"/>
      <c r="F42" s="107">
        <f t="shared" ref="F42:O42" si="6">SUM(F33:F41)</f>
        <v>7</v>
      </c>
      <c r="G42" s="107">
        <f t="shared" si="6"/>
        <v>7</v>
      </c>
      <c r="H42" s="107">
        <f t="shared" si="6"/>
        <v>6</v>
      </c>
      <c r="I42" s="107">
        <f t="shared" si="6"/>
        <v>6</v>
      </c>
      <c r="J42" s="107">
        <f t="shared" si="6"/>
        <v>5</v>
      </c>
      <c r="K42" s="107">
        <f t="shared" si="6"/>
        <v>5</v>
      </c>
      <c r="L42" s="107">
        <f t="shared" si="6"/>
        <v>8</v>
      </c>
      <c r="M42" s="107">
        <f t="shared" si="6"/>
        <v>8</v>
      </c>
      <c r="N42" s="107">
        <f t="shared" si="6"/>
        <v>4</v>
      </c>
      <c r="O42" s="107">
        <f t="shared" si="6"/>
        <v>0</v>
      </c>
      <c r="P42" s="107">
        <f t="shared" si="3"/>
        <v>28</v>
      </c>
      <c r="Q42" s="23"/>
    </row>
    <row r="43" spans="1:26" ht="12.75" customHeight="1">
      <c r="A43" s="483">
        <f t="shared" si="5"/>
        <v>33</v>
      </c>
      <c r="B43" s="18">
        <v>24</v>
      </c>
      <c r="C43" s="810" t="s">
        <v>113</v>
      </c>
      <c r="D43" s="645"/>
      <c r="E43" s="77" t="s">
        <v>61</v>
      </c>
      <c r="F43" s="108">
        <v>3</v>
      </c>
      <c r="G43" s="108">
        <v>3</v>
      </c>
      <c r="H43" s="108">
        <v>3</v>
      </c>
      <c r="I43" s="108">
        <v>3</v>
      </c>
      <c r="J43" s="108">
        <v>2</v>
      </c>
      <c r="K43" s="108">
        <v>2</v>
      </c>
      <c r="L43" s="108"/>
      <c r="M43" s="108"/>
      <c r="N43" s="108"/>
      <c r="O43" s="108"/>
      <c r="P43" s="95">
        <f t="shared" si="3"/>
        <v>8</v>
      </c>
      <c r="Q43" s="23"/>
    </row>
    <row r="44" spans="1:26" ht="12.75" customHeight="1">
      <c r="A44" s="483">
        <f t="shared" si="5"/>
        <v>37</v>
      </c>
      <c r="B44" s="650">
        <v>25</v>
      </c>
      <c r="C44" s="834" t="s">
        <v>303</v>
      </c>
      <c r="D44" s="835"/>
      <c r="E44" s="111" t="s">
        <v>61</v>
      </c>
      <c r="F44" s="55">
        <v>1</v>
      </c>
      <c r="G44" s="98">
        <v>1</v>
      </c>
      <c r="H44" s="98">
        <v>3</v>
      </c>
      <c r="I44" s="98">
        <v>3</v>
      </c>
      <c r="J44" s="98">
        <v>3</v>
      </c>
      <c r="K44" s="98">
        <v>3</v>
      </c>
      <c r="L44" s="98"/>
      <c r="M44" s="98"/>
      <c r="N44" s="98"/>
      <c r="O44" s="112"/>
      <c r="P44" s="822">
        <f>SUM(F44:O45)/2</f>
        <v>10</v>
      </c>
      <c r="Q44" s="23"/>
    </row>
    <row r="45" spans="1:26" ht="12.75" customHeight="1">
      <c r="A45" s="483">
        <f t="shared" si="5"/>
        <v>0</v>
      </c>
      <c r="B45" s="651"/>
      <c r="C45" s="836"/>
      <c r="D45" s="837"/>
      <c r="E45" s="111" t="s">
        <v>63</v>
      </c>
      <c r="F45" s="55"/>
      <c r="G45" s="113"/>
      <c r="H45" s="55"/>
      <c r="I45" s="55"/>
      <c r="J45" s="55"/>
      <c r="K45" s="55"/>
      <c r="L45" s="55">
        <v>2</v>
      </c>
      <c r="M45" s="55">
        <v>2</v>
      </c>
      <c r="N45" s="55">
        <v>2</v>
      </c>
      <c r="O45" s="25"/>
      <c r="P45" s="823"/>
      <c r="Q45" s="23"/>
    </row>
    <row r="46" spans="1:26" ht="12.75" customHeight="1">
      <c r="A46" s="483">
        <f t="shared" si="5"/>
        <v>22</v>
      </c>
      <c r="B46" s="18">
        <v>26</v>
      </c>
      <c r="C46" s="810" t="s">
        <v>115</v>
      </c>
      <c r="D46" s="645"/>
      <c r="E46" s="77" t="s">
        <v>63</v>
      </c>
      <c r="F46" s="114"/>
      <c r="G46" s="114"/>
      <c r="H46" s="114">
        <v>1</v>
      </c>
      <c r="I46" s="114">
        <v>1</v>
      </c>
      <c r="J46" s="114">
        <v>2</v>
      </c>
      <c r="K46" s="114">
        <v>2</v>
      </c>
      <c r="L46" s="114">
        <v>3</v>
      </c>
      <c r="M46" s="114">
        <v>3</v>
      </c>
      <c r="N46" s="114">
        <v>1</v>
      </c>
      <c r="O46" s="114"/>
      <c r="P46" s="95">
        <f t="shared" ref="P46:P53" si="7">SUM(F46:O46)/2</f>
        <v>6.5</v>
      </c>
      <c r="Q46" s="23"/>
    </row>
    <row r="47" spans="1:26" s="599" customFormat="1" ht="12.75" customHeight="1">
      <c r="A47" s="483"/>
      <c r="B47" s="604">
        <v>27</v>
      </c>
      <c r="C47" s="744" t="s">
        <v>335</v>
      </c>
      <c r="D47" s="745"/>
      <c r="E47" s="605" t="s">
        <v>345</v>
      </c>
      <c r="F47" s="114"/>
      <c r="G47" s="114"/>
      <c r="H47" s="114"/>
      <c r="I47" s="114"/>
      <c r="J47" s="114"/>
      <c r="K47" s="114"/>
      <c r="L47" s="114"/>
      <c r="M47" s="114"/>
      <c r="N47" s="114"/>
      <c r="O47" s="608">
        <v>3</v>
      </c>
      <c r="P47" s="95">
        <f t="shared" si="7"/>
        <v>1.5</v>
      </c>
      <c r="Q47" s="23"/>
    </row>
    <row r="48" spans="1:26" ht="12.75" customHeight="1">
      <c r="A48" s="483">
        <f t="shared" si="5"/>
        <v>48</v>
      </c>
      <c r="B48" s="50">
        <v>28</v>
      </c>
      <c r="C48" s="716" t="s">
        <v>344</v>
      </c>
      <c r="D48" s="660"/>
      <c r="E48" s="605" t="s">
        <v>345</v>
      </c>
      <c r="F48" s="98"/>
      <c r="G48" s="98"/>
      <c r="H48" s="98"/>
      <c r="I48" s="98"/>
      <c r="J48" s="98"/>
      <c r="K48" s="98"/>
      <c r="L48" s="98"/>
      <c r="M48" s="98"/>
      <c r="N48" s="98"/>
      <c r="O48" s="89">
        <v>3</v>
      </c>
      <c r="P48" s="95">
        <f t="shared" si="7"/>
        <v>1.5</v>
      </c>
      <c r="Q48" s="23"/>
    </row>
    <row r="49" spans="1:25" s="616" customFormat="1" ht="12.75" customHeight="1">
      <c r="A49" s="483"/>
      <c r="B49" s="620">
        <v>29</v>
      </c>
      <c r="C49" s="659" t="s">
        <v>346</v>
      </c>
      <c r="D49" s="660"/>
      <c r="E49" s="77" t="s">
        <v>345</v>
      </c>
      <c r="F49" s="98"/>
      <c r="G49" s="98"/>
      <c r="H49" s="98"/>
      <c r="I49" s="98"/>
      <c r="J49" s="98"/>
      <c r="K49" s="98"/>
      <c r="L49" s="98"/>
      <c r="M49" s="98"/>
      <c r="N49" s="98"/>
      <c r="O49" s="89">
        <v>1</v>
      </c>
      <c r="P49" s="95">
        <f t="shared" si="7"/>
        <v>0.5</v>
      </c>
      <c r="Q49" s="23"/>
    </row>
    <row r="50" spans="1:25" ht="12.75" customHeight="1">
      <c r="A50" s="483">
        <f t="shared" si="5"/>
        <v>17</v>
      </c>
      <c r="B50" s="650">
        <v>30</v>
      </c>
      <c r="C50" s="800" t="s">
        <v>97</v>
      </c>
      <c r="D50" s="801"/>
      <c r="E50" s="115" t="s">
        <v>61</v>
      </c>
      <c r="F50" s="116"/>
      <c r="G50" s="116"/>
      <c r="H50" s="116"/>
      <c r="I50" s="116"/>
      <c r="J50" s="116"/>
      <c r="K50" s="116" t="s">
        <v>98</v>
      </c>
      <c r="L50" s="116"/>
      <c r="M50" s="116"/>
      <c r="N50" s="116"/>
      <c r="O50" s="116"/>
      <c r="P50" s="95">
        <f t="shared" si="7"/>
        <v>0</v>
      </c>
      <c r="Q50" s="23"/>
    </row>
    <row r="51" spans="1:25" ht="12.75" customHeight="1">
      <c r="A51" s="483">
        <f t="shared" si="5"/>
        <v>0</v>
      </c>
      <c r="B51" s="651"/>
      <c r="C51" s="802"/>
      <c r="D51" s="803"/>
      <c r="E51" s="115" t="s">
        <v>63</v>
      </c>
      <c r="F51" s="116"/>
      <c r="G51" s="116"/>
      <c r="H51" s="116"/>
      <c r="I51" s="116"/>
      <c r="J51" s="116"/>
      <c r="K51" s="116"/>
      <c r="L51" s="116"/>
      <c r="M51" s="116" t="s">
        <v>98</v>
      </c>
      <c r="N51" s="116"/>
      <c r="O51" s="116"/>
      <c r="P51" s="95">
        <f t="shared" si="7"/>
        <v>0</v>
      </c>
      <c r="Q51" s="23"/>
    </row>
    <row r="52" spans="1:25" ht="12.75" customHeight="1">
      <c r="B52" s="117" t="s">
        <v>99</v>
      </c>
      <c r="C52" s="119"/>
      <c r="D52" s="121"/>
      <c r="E52" s="121"/>
      <c r="F52" s="122">
        <f t="shared" ref="F52:O52" si="8">SUM(F43:F51)</f>
        <v>4</v>
      </c>
      <c r="G52" s="122">
        <f t="shared" si="8"/>
        <v>4</v>
      </c>
      <c r="H52" s="122">
        <f t="shared" si="8"/>
        <v>7</v>
      </c>
      <c r="I52" s="122">
        <f t="shared" si="8"/>
        <v>7</v>
      </c>
      <c r="J52" s="122">
        <f t="shared" si="8"/>
        <v>7</v>
      </c>
      <c r="K52" s="122">
        <f t="shared" si="8"/>
        <v>7</v>
      </c>
      <c r="L52" s="122">
        <f t="shared" si="8"/>
        <v>5</v>
      </c>
      <c r="M52" s="122">
        <f t="shared" si="8"/>
        <v>5</v>
      </c>
      <c r="N52" s="122">
        <f t="shared" si="8"/>
        <v>3</v>
      </c>
      <c r="O52" s="122">
        <f t="shared" si="8"/>
        <v>7</v>
      </c>
      <c r="P52" s="107">
        <f t="shared" si="7"/>
        <v>28</v>
      </c>
      <c r="Q52" s="23"/>
    </row>
    <row r="53" spans="1:25" ht="12.75" customHeight="1">
      <c r="B53" s="123" t="s">
        <v>106</v>
      </c>
      <c r="C53" s="125"/>
      <c r="D53" s="127"/>
      <c r="E53" s="128"/>
      <c r="F53" s="131">
        <f t="shared" ref="F53:O53" si="9">SUM(F52,F42)</f>
        <v>11</v>
      </c>
      <c r="G53" s="131">
        <f t="shared" si="9"/>
        <v>11</v>
      </c>
      <c r="H53" s="131">
        <f t="shared" si="9"/>
        <v>13</v>
      </c>
      <c r="I53" s="131">
        <f t="shared" si="9"/>
        <v>13</v>
      </c>
      <c r="J53" s="131">
        <f t="shared" si="9"/>
        <v>12</v>
      </c>
      <c r="K53" s="131">
        <f t="shared" si="9"/>
        <v>12</v>
      </c>
      <c r="L53" s="131">
        <f t="shared" si="9"/>
        <v>13</v>
      </c>
      <c r="M53" s="131">
        <f t="shared" si="9"/>
        <v>13</v>
      </c>
      <c r="N53" s="131">
        <f t="shared" si="9"/>
        <v>7</v>
      </c>
      <c r="O53" s="131">
        <f t="shared" si="9"/>
        <v>7</v>
      </c>
      <c r="P53" s="132">
        <f t="shared" si="7"/>
        <v>56</v>
      </c>
      <c r="Q53" s="23"/>
    </row>
    <row r="54" spans="1:25" ht="12.75" customHeight="1">
      <c r="B54" s="817" t="s">
        <v>112</v>
      </c>
      <c r="C54" s="644"/>
      <c r="D54" s="644"/>
      <c r="E54" s="645"/>
      <c r="F54" s="106">
        <v>11</v>
      </c>
      <c r="G54" s="106">
        <v>11</v>
      </c>
      <c r="H54" s="106">
        <v>13</v>
      </c>
      <c r="I54" s="106">
        <v>13</v>
      </c>
      <c r="J54" s="106">
        <v>12</v>
      </c>
      <c r="K54" s="106">
        <v>12</v>
      </c>
      <c r="L54" s="106">
        <v>13</v>
      </c>
      <c r="M54" s="106">
        <v>13</v>
      </c>
      <c r="N54" s="131">
        <v>7</v>
      </c>
      <c r="O54" s="131">
        <v>7</v>
      </c>
      <c r="P54" s="132">
        <f>SUM(F54:M54)/2+N54</f>
        <v>56</v>
      </c>
      <c r="Q54" s="23"/>
      <c r="R54">
        <f>(P52/P54)*100</f>
        <v>50</v>
      </c>
      <c r="S54" t="s">
        <v>110</v>
      </c>
    </row>
    <row r="55" spans="1:25" ht="12.75" customHeight="1">
      <c r="B55" s="818" t="s">
        <v>114</v>
      </c>
      <c r="C55" s="644"/>
      <c r="D55" s="644"/>
      <c r="E55" s="645"/>
      <c r="F55" s="136"/>
      <c r="G55" s="8"/>
      <c r="H55" s="8"/>
      <c r="I55" s="8"/>
      <c r="J55" s="8"/>
      <c r="K55" s="8" t="s">
        <v>61</v>
      </c>
      <c r="L55" s="8"/>
      <c r="M55" s="8"/>
      <c r="N55" s="8" t="s">
        <v>63</v>
      </c>
      <c r="O55" s="8"/>
      <c r="P55" s="18">
        <f>COUNTA(F55:O55)</f>
        <v>2</v>
      </c>
      <c r="Q55" s="23"/>
    </row>
    <row r="56" spans="1:25" ht="28.5" customHeight="1">
      <c r="A56" s="5"/>
      <c r="B56" s="816" t="s">
        <v>59</v>
      </c>
      <c r="C56" s="644"/>
      <c r="D56" s="644"/>
      <c r="E56" s="645"/>
      <c r="F56" s="141">
        <f>F28+F53+F32</f>
        <v>36</v>
      </c>
      <c r="G56" s="141">
        <f t="shared" ref="G56:O56" si="10">G28+G53+G32</f>
        <v>36</v>
      </c>
      <c r="H56" s="141">
        <f t="shared" si="10"/>
        <v>36</v>
      </c>
      <c r="I56" s="141">
        <f t="shared" si="10"/>
        <v>36</v>
      </c>
      <c r="J56" s="141">
        <f t="shared" si="10"/>
        <v>35</v>
      </c>
      <c r="K56" s="141">
        <f t="shared" si="10"/>
        <v>35</v>
      </c>
      <c r="L56" s="141">
        <f t="shared" si="10"/>
        <v>34</v>
      </c>
      <c r="M56" s="141">
        <f t="shared" si="10"/>
        <v>34</v>
      </c>
      <c r="N56" s="141">
        <f t="shared" si="10"/>
        <v>27</v>
      </c>
      <c r="O56" s="141">
        <f t="shared" si="10"/>
        <v>25</v>
      </c>
      <c r="P56" s="39">
        <f>SUM(F56:O56)/2</f>
        <v>167</v>
      </c>
      <c r="Q56" s="23"/>
      <c r="R56" s="5"/>
      <c r="S56" s="5"/>
      <c r="T56" s="5"/>
      <c r="U56" s="5"/>
      <c r="V56" s="5"/>
      <c r="W56" s="5"/>
      <c r="X56" s="5"/>
      <c r="Y56" s="5"/>
    </row>
    <row r="57" spans="1:25" ht="25.5" customHeight="1">
      <c r="B57" s="797"/>
      <c r="C57" s="748" t="s">
        <v>300</v>
      </c>
      <c r="D57" s="647" t="s">
        <v>116</v>
      </c>
      <c r="E57" s="658"/>
      <c r="F57" s="145">
        <v>1</v>
      </c>
      <c r="G57" s="145">
        <v>1</v>
      </c>
      <c r="H57" s="145">
        <v>1</v>
      </c>
      <c r="I57" s="145">
        <v>1</v>
      </c>
      <c r="J57" s="145"/>
      <c r="K57" s="145"/>
      <c r="L57" s="145"/>
      <c r="M57" s="145"/>
      <c r="N57" s="145">
        <v>2</v>
      </c>
      <c r="O57" s="145">
        <v>2</v>
      </c>
      <c r="P57" s="639">
        <f>SUM(F57:O58)/2</f>
        <v>4</v>
      </c>
      <c r="Q57" s="23"/>
    </row>
    <row r="58" spans="1:25" s="584" customFormat="1" ht="14.25" customHeight="1">
      <c r="B58" s="749"/>
      <c r="C58" s="749"/>
      <c r="D58" s="647" t="s">
        <v>36</v>
      </c>
      <c r="E58" s="658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749"/>
      <c r="Q58" s="23"/>
    </row>
    <row r="59" spans="1:25" ht="12.75" customHeight="1">
      <c r="B59" s="72">
        <v>1</v>
      </c>
      <c r="C59" s="646" t="s">
        <v>117</v>
      </c>
      <c r="D59" s="644"/>
      <c r="E59" s="645"/>
      <c r="F59" s="124">
        <v>2</v>
      </c>
      <c r="G59" s="124">
        <v>2</v>
      </c>
      <c r="H59" s="124">
        <v>2</v>
      </c>
      <c r="I59" s="124">
        <v>1</v>
      </c>
      <c r="J59" s="124">
        <v>1</v>
      </c>
      <c r="K59" s="124">
        <v>1</v>
      </c>
      <c r="L59" s="124">
        <v>1</v>
      </c>
      <c r="M59" s="124">
        <v>1</v>
      </c>
      <c r="N59" s="124">
        <v>1</v>
      </c>
      <c r="O59" s="124">
        <v>2</v>
      </c>
      <c r="P59" s="126" t="s">
        <v>118</v>
      </c>
      <c r="Q59" s="5"/>
    </row>
    <row r="60" spans="1:25" ht="12.6" customHeight="1">
      <c r="B60" s="72">
        <v>2</v>
      </c>
      <c r="C60" s="643" t="s">
        <v>119</v>
      </c>
      <c r="D60" s="644"/>
      <c r="E60" s="645"/>
      <c r="F60" s="124">
        <v>0.5</v>
      </c>
      <c r="G60" s="124"/>
      <c r="H60" s="124">
        <v>0.5</v>
      </c>
      <c r="I60" s="124"/>
      <c r="J60" s="124"/>
      <c r="K60" s="124"/>
      <c r="L60" s="124"/>
      <c r="M60" s="129"/>
      <c r="N60" s="130"/>
      <c r="O60" s="130"/>
      <c r="P60" s="126" t="s">
        <v>118</v>
      </c>
      <c r="Q60" s="5"/>
    </row>
    <row r="61" spans="1:25" s="626" customFormat="1" ht="12.6" customHeight="1">
      <c r="B61" s="72">
        <v>3</v>
      </c>
      <c r="C61" s="661" t="s">
        <v>349</v>
      </c>
      <c r="D61" s="662"/>
      <c r="E61" s="658"/>
      <c r="F61" s="124"/>
      <c r="G61" s="124"/>
      <c r="H61" s="124"/>
      <c r="I61" s="124"/>
      <c r="J61" s="124">
        <v>1</v>
      </c>
      <c r="K61" s="124">
        <v>1</v>
      </c>
      <c r="L61" s="124"/>
      <c r="M61" s="629"/>
      <c r="N61" s="630"/>
      <c r="O61" s="630"/>
      <c r="P61" s="126" t="s">
        <v>118</v>
      </c>
      <c r="Q61" s="5"/>
    </row>
    <row r="62" spans="1:25" ht="12.75" customHeight="1">
      <c r="B62" s="72">
        <v>4</v>
      </c>
      <c r="C62" s="643" t="s">
        <v>120</v>
      </c>
      <c r="D62" s="644"/>
      <c r="E62" s="645"/>
      <c r="F62" s="124"/>
      <c r="G62" s="124"/>
      <c r="H62" s="124"/>
      <c r="I62" s="124"/>
      <c r="J62" s="124"/>
      <c r="K62" s="124"/>
      <c r="L62" s="124"/>
      <c r="M62" s="129"/>
      <c r="N62" s="130"/>
      <c r="O62" s="130"/>
      <c r="P62" s="126" t="s">
        <v>118</v>
      </c>
      <c r="Q62" s="5"/>
    </row>
    <row r="63" spans="1:25" ht="12.75" customHeight="1">
      <c r="B63" s="72">
        <v>5</v>
      </c>
      <c r="C63" s="643" t="s">
        <v>266</v>
      </c>
      <c r="D63" s="644"/>
      <c r="E63" s="645"/>
      <c r="F63" s="124"/>
      <c r="G63" s="124"/>
      <c r="H63" s="124"/>
      <c r="I63" s="124"/>
      <c r="J63" s="124"/>
      <c r="K63" s="124"/>
      <c r="L63" s="124"/>
      <c r="M63" s="129"/>
      <c r="N63" s="130"/>
      <c r="O63" s="130"/>
      <c r="P63" s="126" t="s">
        <v>118</v>
      </c>
      <c r="Q63" s="5"/>
    </row>
    <row r="64" spans="1:25" ht="12.75" customHeight="1">
      <c r="B64" s="72">
        <v>6</v>
      </c>
      <c r="C64" s="643" t="s">
        <v>121</v>
      </c>
      <c r="D64" s="644"/>
      <c r="E64" s="645"/>
      <c r="F64" s="124"/>
      <c r="G64" s="124"/>
      <c r="H64" s="124"/>
      <c r="I64" s="124"/>
      <c r="J64" s="124"/>
      <c r="K64" s="124"/>
      <c r="L64" s="124"/>
      <c r="M64" s="129"/>
      <c r="N64" s="130"/>
      <c r="O64" s="130"/>
      <c r="P64" s="126" t="s">
        <v>118</v>
      </c>
      <c r="Q64" s="5"/>
    </row>
    <row r="65" spans="1:25" ht="12.75" customHeight="1">
      <c r="B65" s="72">
        <v>7</v>
      </c>
      <c r="C65" s="643" t="s">
        <v>122</v>
      </c>
      <c r="D65" s="644"/>
      <c r="E65" s="645"/>
      <c r="F65" s="124"/>
      <c r="G65" s="124"/>
      <c r="H65" s="124"/>
      <c r="I65" s="124"/>
      <c r="J65" s="124"/>
      <c r="K65" s="124"/>
      <c r="L65" s="124"/>
      <c r="M65" s="129"/>
      <c r="N65" s="130"/>
      <c r="O65" s="130"/>
      <c r="P65" s="126" t="s">
        <v>118</v>
      </c>
      <c r="Q65" s="5"/>
    </row>
    <row r="66" spans="1:25" ht="12.75" customHeight="1">
      <c r="B66" s="72">
        <v>8</v>
      </c>
      <c r="C66" s="643" t="s">
        <v>123</v>
      </c>
      <c r="D66" s="644"/>
      <c r="E66" s="645"/>
      <c r="F66" s="124"/>
      <c r="G66" s="124"/>
      <c r="H66" s="124"/>
      <c r="I66" s="124"/>
      <c r="J66" s="124"/>
      <c r="K66" s="124"/>
      <c r="L66" s="124"/>
      <c r="M66" s="129"/>
      <c r="N66" s="130"/>
      <c r="O66" s="130"/>
      <c r="P66" s="126" t="s">
        <v>118</v>
      </c>
      <c r="Q66" s="5"/>
    </row>
    <row r="67" spans="1:25" ht="12.75" customHeight="1">
      <c r="B67" s="72">
        <v>9</v>
      </c>
      <c r="C67" s="643" t="s">
        <v>124</v>
      </c>
      <c r="D67" s="644"/>
      <c r="E67" s="645"/>
      <c r="F67" s="124"/>
      <c r="G67" s="124"/>
      <c r="H67" s="124"/>
      <c r="I67" s="124"/>
      <c r="J67" s="124"/>
      <c r="K67" s="124"/>
      <c r="L67" s="124"/>
      <c r="M67" s="129"/>
      <c r="N67" s="130"/>
      <c r="O67" s="130"/>
      <c r="P67" s="126" t="s">
        <v>118</v>
      </c>
      <c r="Q67" s="5"/>
    </row>
    <row r="68" spans="1:25" ht="12.75" customHeight="1">
      <c r="B68" s="72">
        <v>10</v>
      </c>
      <c r="C68" s="643" t="s">
        <v>125</v>
      </c>
      <c r="D68" s="644"/>
      <c r="E68" s="645"/>
      <c r="F68" s="124" t="s">
        <v>126</v>
      </c>
      <c r="G68" s="124"/>
      <c r="H68" s="124"/>
      <c r="I68" s="124"/>
      <c r="J68" s="124"/>
      <c r="K68" s="124"/>
      <c r="L68" s="124"/>
      <c r="M68" s="129"/>
      <c r="N68" s="130"/>
      <c r="O68" s="130" t="s">
        <v>126</v>
      </c>
      <c r="P68" s="126" t="s">
        <v>118</v>
      </c>
      <c r="Q68" s="5"/>
    </row>
    <row r="69" spans="1:25" ht="12.75" customHeight="1">
      <c r="B69" s="72">
        <v>11</v>
      </c>
      <c r="C69" s="643" t="s">
        <v>128</v>
      </c>
      <c r="D69" s="644"/>
      <c r="E69" s="645"/>
      <c r="F69" s="592"/>
      <c r="G69" s="592"/>
      <c r="H69" s="592"/>
      <c r="I69" s="592"/>
      <c r="J69" s="592"/>
      <c r="K69" s="592"/>
      <c r="L69" s="592"/>
      <c r="M69" s="593"/>
      <c r="N69" s="594"/>
      <c r="O69" s="594"/>
      <c r="P69" s="134" t="s">
        <v>118</v>
      </c>
      <c r="Q69" s="5"/>
    </row>
    <row r="70" spans="1:25" ht="12.75" customHeight="1">
      <c r="A70" s="42"/>
      <c r="B70" s="799" t="s">
        <v>129</v>
      </c>
      <c r="C70" s="644"/>
      <c r="D70" s="644"/>
      <c r="E70" s="645"/>
      <c r="F70" s="141">
        <f t="shared" ref="F70:O70" si="11">SUM(F57:F69)</f>
        <v>3.5</v>
      </c>
      <c r="G70" s="141">
        <f t="shared" si="11"/>
        <v>3</v>
      </c>
      <c r="H70" s="141">
        <f t="shared" si="11"/>
        <v>3.5</v>
      </c>
      <c r="I70" s="141">
        <f t="shared" si="11"/>
        <v>2</v>
      </c>
      <c r="J70" s="141">
        <f t="shared" si="11"/>
        <v>2</v>
      </c>
      <c r="K70" s="141">
        <f t="shared" si="11"/>
        <v>2</v>
      </c>
      <c r="L70" s="141">
        <f t="shared" si="11"/>
        <v>1</v>
      </c>
      <c r="M70" s="141">
        <f t="shared" si="11"/>
        <v>1</v>
      </c>
      <c r="N70" s="141">
        <f t="shared" si="11"/>
        <v>3</v>
      </c>
      <c r="O70" s="141">
        <f t="shared" si="11"/>
        <v>4</v>
      </c>
      <c r="P70" s="142">
        <f>SUM(F70:O70)</f>
        <v>25</v>
      </c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2.75" customHeight="1">
      <c r="A71" s="42"/>
      <c r="B71" s="66"/>
      <c r="C71" s="670" t="s">
        <v>226</v>
      </c>
      <c r="D71" s="671"/>
      <c r="E71" s="68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2.75" customHeight="1">
      <c r="A72" s="42"/>
      <c r="B72" s="66"/>
      <c r="C72" s="42" t="s">
        <v>77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</row>
    <row r="73" spans="1:25" ht="12.75" customHeight="1">
      <c r="C73" t="s">
        <v>134</v>
      </c>
      <c r="Q73" s="5"/>
    </row>
    <row r="74" spans="1:25" ht="12.75" customHeight="1">
      <c r="F74" s="683" t="s">
        <v>78</v>
      </c>
      <c r="G74" s="644"/>
      <c r="H74" s="644"/>
      <c r="I74" s="644"/>
      <c r="J74" s="644"/>
      <c r="K74" s="644"/>
      <c r="L74" s="644"/>
      <c r="M74" s="644"/>
      <c r="N74" s="644"/>
      <c r="O74" s="645"/>
      <c r="Q74" s="5"/>
    </row>
    <row r="75" spans="1:25" ht="12.75" customHeight="1">
      <c r="E75" s="5"/>
      <c r="F75" s="798">
        <v>36</v>
      </c>
      <c r="G75" s="645"/>
      <c r="H75" s="798">
        <v>36</v>
      </c>
      <c r="I75" s="645"/>
      <c r="J75" s="798">
        <v>35</v>
      </c>
      <c r="K75" s="645"/>
      <c r="L75" s="798">
        <v>34</v>
      </c>
      <c r="M75" s="645"/>
      <c r="N75" s="798">
        <v>26</v>
      </c>
      <c r="O75" s="645"/>
      <c r="Q75" s="5"/>
    </row>
    <row r="76" spans="1:25" ht="12.75" customHeight="1">
      <c r="E76" s="5"/>
      <c r="F76" s="23"/>
      <c r="G76" s="23"/>
      <c r="H76" s="23"/>
      <c r="I76" s="23"/>
      <c r="J76" s="23"/>
      <c r="K76" s="23"/>
      <c r="L76" s="23"/>
      <c r="M76" s="23"/>
      <c r="N76" s="23"/>
      <c r="O76" s="23"/>
      <c r="Q76" s="5"/>
    </row>
    <row r="77" spans="1:25" ht="12.75" customHeight="1">
      <c r="C77" s="15"/>
      <c r="D77" s="15"/>
      <c r="E77" s="5"/>
      <c r="Q77" s="5"/>
    </row>
    <row r="78" spans="1:25" ht="12.75" customHeight="1">
      <c r="C78" s="5"/>
      <c r="D78" s="5"/>
      <c r="E78" s="5"/>
      <c r="Q78" s="5"/>
    </row>
    <row r="79" spans="1:25" ht="12.75" customHeight="1">
      <c r="C79" s="5"/>
      <c r="D79" s="5"/>
      <c r="E79" s="5"/>
      <c r="Q79" s="5"/>
    </row>
    <row r="80" spans="1:25" ht="12.75" customHeight="1">
      <c r="C80" s="5"/>
      <c r="D80" s="5"/>
      <c r="E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C87" s="5"/>
      <c r="D87" s="5"/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2.75" customHeight="1">
      <c r="Q275" s="5"/>
    </row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7">
    <mergeCell ref="X10:Y10"/>
    <mergeCell ref="S11:V11"/>
    <mergeCell ref="N11:O11"/>
    <mergeCell ref="P10:P11"/>
    <mergeCell ref="L11:M11"/>
    <mergeCell ref="Q19:Q22"/>
    <mergeCell ref="Q13:Q14"/>
    <mergeCell ref="C10:C11"/>
    <mergeCell ref="F11:G11"/>
    <mergeCell ref="E10:E11"/>
    <mergeCell ref="H11:I11"/>
    <mergeCell ref="J11:K11"/>
    <mergeCell ref="F10:O10"/>
    <mergeCell ref="C15:E15"/>
    <mergeCell ref="C63:E63"/>
    <mergeCell ref="C64:E64"/>
    <mergeCell ref="C65:E65"/>
    <mergeCell ref="B56:E56"/>
    <mergeCell ref="B57:B58"/>
    <mergeCell ref="C57:C58"/>
    <mergeCell ref="D57:E57"/>
    <mergeCell ref="C59:E59"/>
    <mergeCell ref="C61:E61"/>
    <mergeCell ref="B54:E54"/>
    <mergeCell ref="B55:E55"/>
    <mergeCell ref="C50:D51"/>
    <mergeCell ref="B50:B51"/>
    <mergeCell ref="C39:D40"/>
    <mergeCell ref="C48:D48"/>
    <mergeCell ref="C46:D46"/>
    <mergeCell ref="C44:D45"/>
    <mergeCell ref="C43:D43"/>
    <mergeCell ref="B44:B45"/>
    <mergeCell ref="C47:D47"/>
    <mergeCell ref="C49:D49"/>
    <mergeCell ref="B2:C2"/>
    <mergeCell ref="B39:B40"/>
    <mergeCell ref="C36:D36"/>
    <mergeCell ref="C33:D34"/>
    <mergeCell ref="B32:E32"/>
    <mergeCell ref="B29:P29"/>
    <mergeCell ref="C35:D35"/>
    <mergeCell ref="B28:E28"/>
    <mergeCell ref="C24:D24"/>
    <mergeCell ref="P44:P45"/>
    <mergeCell ref="B33:B34"/>
    <mergeCell ref="B42:E42"/>
    <mergeCell ref="C41:D41"/>
    <mergeCell ref="B10:B11"/>
    <mergeCell ref="C37:D37"/>
    <mergeCell ref="C38:D38"/>
    <mergeCell ref="P57:P58"/>
    <mergeCell ref="D58:E58"/>
    <mergeCell ref="F75:G75"/>
    <mergeCell ref="H75:I75"/>
    <mergeCell ref="J75:K75"/>
    <mergeCell ref="L75:M75"/>
    <mergeCell ref="N75:O75"/>
    <mergeCell ref="C68:E68"/>
    <mergeCell ref="F74:O74"/>
    <mergeCell ref="C60:E60"/>
    <mergeCell ref="C69:E69"/>
    <mergeCell ref="B70:E70"/>
    <mergeCell ref="C71:D71"/>
    <mergeCell ref="C67:E67"/>
    <mergeCell ref="C66:E66"/>
    <mergeCell ref="C62:E62"/>
  </mergeCells>
  <conditionalFormatting sqref="E77 C79:D79">
    <cfRule type="cellIs" dxfId="256" priority="6" operator="greaterThan">
      <formula>0</formula>
    </cfRule>
  </conditionalFormatting>
  <conditionalFormatting sqref="V13">
    <cfRule type="cellIs" dxfId="255" priority="7" operator="lessThan">
      <formula>$U$13</formula>
    </cfRule>
  </conditionalFormatting>
  <conditionalFormatting sqref="V14">
    <cfRule type="cellIs" dxfId="254" priority="8" operator="lessThan">
      <formula>$U$14</formula>
    </cfRule>
  </conditionalFormatting>
  <conditionalFormatting sqref="V16">
    <cfRule type="cellIs" dxfId="253" priority="9" operator="lessThan">
      <formula>$U$16</formula>
    </cfRule>
  </conditionalFormatting>
  <conditionalFormatting sqref="F52:O52">
    <cfRule type="cellIs" dxfId="252" priority="10" operator="lessThan">
      <formula>$F$42/2</formula>
    </cfRule>
  </conditionalFormatting>
  <conditionalFormatting sqref="P55">
    <cfRule type="cellIs" dxfId="251" priority="11" operator="lessThan">
      <formula>#REF!</formula>
    </cfRule>
  </conditionalFormatting>
  <conditionalFormatting sqref="P55">
    <cfRule type="cellIs" dxfId="250" priority="12" operator="greaterThan">
      <formula>#REF!</formula>
    </cfRule>
  </conditionalFormatting>
  <conditionalFormatting sqref="H75">
    <cfRule type="cellIs" dxfId="249" priority="17" operator="greaterThan">
      <formula>$H$75</formula>
    </cfRule>
  </conditionalFormatting>
  <conditionalFormatting sqref="N54:O54">
    <cfRule type="cellIs" dxfId="248" priority="34" operator="lessThan">
      <formula>#REF!</formula>
    </cfRule>
  </conditionalFormatting>
  <conditionalFormatting sqref="N54:O54">
    <cfRule type="cellIs" dxfId="247" priority="35" operator="greaterThan">
      <formula>#REF!</formula>
    </cfRule>
  </conditionalFormatting>
  <conditionalFormatting sqref="H53">
    <cfRule type="cellIs" dxfId="246" priority="36" operator="lessThan">
      <formula>$H$54</formula>
    </cfRule>
  </conditionalFormatting>
  <conditionalFormatting sqref="H53">
    <cfRule type="cellIs" dxfId="245" priority="37" operator="greaterThan">
      <formula>$H$54</formula>
    </cfRule>
  </conditionalFormatting>
  <conditionalFormatting sqref="I53">
    <cfRule type="cellIs" dxfId="244" priority="38" operator="lessThan">
      <formula>$I$54</formula>
    </cfRule>
  </conditionalFormatting>
  <conditionalFormatting sqref="I53">
    <cfRule type="cellIs" dxfId="243" priority="39" operator="greaterThan">
      <formula>$I$54</formula>
    </cfRule>
  </conditionalFormatting>
  <conditionalFormatting sqref="J53">
    <cfRule type="cellIs" dxfId="242" priority="40" operator="lessThan">
      <formula>$J$54</formula>
    </cfRule>
  </conditionalFormatting>
  <conditionalFormatting sqref="J53">
    <cfRule type="cellIs" dxfId="241" priority="41" operator="greaterThan">
      <formula>$J$54</formula>
    </cfRule>
  </conditionalFormatting>
  <conditionalFormatting sqref="K53">
    <cfRule type="cellIs" dxfId="240" priority="42" operator="lessThan">
      <formula>$K$54</formula>
    </cfRule>
  </conditionalFormatting>
  <conditionalFormatting sqref="K53">
    <cfRule type="cellIs" dxfId="239" priority="43" operator="greaterThan">
      <formula>$K$54</formula>
    </cfRule>
  </conditionalFormatting>
  <conditionalFormatting sqref="L53">
    <cfRule type="cellIs" dxfId="238" priority="44" operator="lessThan">
      <formula>$L$54</formula>
    </cfRule>
  </conditionalFormatting>
  <conditionalFormatting sqref="L53">
    <cfRule type="cellIs" dxfId="237" priority="45" operator="greaterThan">
      <formula>$L$54</formula>
    </cfRule>
  </conditionalFormatting>
  <conditionalFormatting sqref="M53">
    <cfRule type="cellIs" dxfId="236" priority="46" operator="lessThan">
      <formula>$M$54</formula>
    </cfRule>
  </conditionalFormatting>
  <conditionalFormatting sqref="M53">
    <cfRule type="cellIs" dxfId="235" priority="47" operator="greaterThan">
      <formula>$M$54</formula>
    </cfRule>
  </conditionalFormatting>
  <conditionalFormatting sqref="N53">
    <cfRule type="cellIs" dxfId="234" priority="48" operator="lessThan">
      <formula>$N$54</formula>
    </cfRule>
  </conditionalFormatting>
  <conditionalFormatting sqref="N53">
    <cfRule type="cellIs" dxfId="233" priority="49" operator="greaterThan">
      <formula>$N$54</formula>
    </cfRule>
  </conditionalFormatting>
  <conditionalFormatting sqref="O53">
    <cfRule type="cellIs" dxfId="232" priority="50" operator="lessThan">
      <formula>$O$54</formula>
    </cfRule>
  </conditionalFormatting>
  <conditionalFormatting sqref="O53">
    <cfRule type="cellIs" dxfId="231" priority="51" operator="greaterThan">
      <formula>$O$54</formula>
    </cfRule>
  </conditionalFormatting>
  <conditionalFormatting sqref="F56:G56">
    <cfRule type="cellIs" dxfId="230" priority="5" operator="notEqual">
      <formula>$F$75</formula>
    </cfRule>
  </conditionalFormatting>
  <conditionalFormatting sqref="H56:I56">
    <cfRule type="cellIs" dxfId="229" priority="4" operator="notEqual">
      <formula>$H$75</formula>
    </cfRule>
  </conditionalFormatting>
  <conditionalFormatting sqref="J56:K56">
    <cfRule type="cellIs" dxfId="228" priority="3" operator="notEqual">
      <formula>$J$75</formula>
    </cfRule>
  </conditionalFormatting>
  <conditionalFormatting sqref="L56:M56">
    <cfRule type="cellIs" dxfId="227" priority="2" operator="notEqual">
      <formula>$L$75</formula>
    </cfRule>
  </conditionalFormatting>
  <conditionalFormatting sqref="N56:O56">
    <cfRule type="cellIs" dxfId="226" priority="1" operator="notEqual">
      <formula>$N$75</formula>
    </cfRule>
  </conditionalFormatting>
  <dataValidations count="5">
    <dataValidation type="list" allowBlank="1" showErrorMessage="1" sqref="D13:D14">
      <formula1>$T$21:$T$24</formula1>
    </dataValidation>
    <dataValidation type="list" allowBlank="1" showErrorMessage="1" sqref="E33:E41 F55:O55 E43:E51">
      <formula1>$T$13:$T$16</formula1>
    </dataValidation>
    <dataValidation type="list" allowBlank="1" showErrorMessage="1" sqref="D30">
      <formula1>$T$21:$T$23</formula1>
    </dataValidation>
    <dataValidation type="list" allowBlank="1" showErrorMessage="1" sqref="D31">
      <formula1>$Y$13:$Y$16</formula1>
    </dataValidation>
    <dataValidation type="list" allowBlank="1" showErrorMessage="1" sqref="C30:C31">
      <formula1>$Y$12:$Y$20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841" t="s">
        <v>160</v>
      </c>
      <c r="C2" s="671"/>
      <c r="D2" s="149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161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0">
        <v>32</v>
      </c>
      <c r="R3" s="5" t="s">
        <v>162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811" t="s">
        <v>4</v>
      </c>
      <c r="C5" s="819" t="s">
        <v>5</v>
      </c>
      <c r="D5" s="56"/>
      <c r="E5" s="814"/>
      <c r="F5" s="694" t="s">
        <v>6</v>
      </c>
      <c r="G5" s="644"/>
      <c r="H5" s="644"/>
      <c r="I5" s="644"/>
      <c r="J5" s="644"/>
      <c r="K5" s="645"/>
      <c r="L5" s="842" t="s">
        <v>163</v>
      </c>
      <c r="M5" s="813" t="s">
        <v>164</v>
      </c>
      <c r="N5" s="7"/>
      <c r="O5" s="7"/>
      <c r="P5" s="7"/>
      <c r="Q5" s="849" t="s">
        <v>165</v>
      </c>
      <c r="R5" s="5" t="s">
        <v>166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651"/>
      <c r="C6" s="820"/>
      <c r="D6" s="151"/>
      <c r="E6" s="850"/>
      <c r="F6" s="694" t="s">
        <v>8</v>
      </c>
      <c r="G6" s="645"/>
      <c r="H6" s="694" t="s">
        <v>9</v>
      </c>
      <c r="I6" s="645"/>
      <c r="J6" s="694" t="s">
        <v>10</v>
      </c>
      <c r="K6" s="645"/>
      <c r="L6" s="651"/>
      <c r="M6" s="651"/>
      <c r="N6" s="7"/>
      <c r="O6" s="7"/>
      <c r="P6" s="7"/>
      <c r="Q6" s="651"/>
      <c r="R6" s="5"/>
      <c r="S6" s="683" t="s">
        <v>46</v>
      </c>
      <c r="T6" s="644"/>
      <c r="U6" s="644"/>
      <c r="V6" s="645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2"/>
      <c r="E7" s="153"/>
      <c r="F7" s="84">
        <v>1</v>
      </c>
      <c r="G7" s="84">
        <v>1</v>
      </c>
      <c r="H7" s="84">
        <v>2</v>
      </c>
      <c r="I7" s="84">
        <v>2</v>
      </c>
      <c r="J7" s="84">
        <v>2</v>
      </c>
      <c r="K7" s="84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3" t="s">
        <v>140</v>
      </c>
      <c r="E8" s="153"/>
      <c r="F8" s="84">
        <v>2</v>
      </c>
      <c r="G8" s="84">
        <v>2</v>
      </c>
      <c r="H8" s="84">
        <v>2</v>
      </c>
      <c r="I8" s="84">
        <v>2</v>
      </c>
      <c r="J8" s="84"/>
      <c r="K8" s="84"/>
      <c r="L8" s="21">
        <f t="shared" si="0"/>
        <v>4</v>
      </c>
      <c r="M8" s="21">
        <f t="shared" si="1"/>
        <v>128</v>
      </c>
      <c r="N8" s="154" t="s">
        <v>167</v>
      </c>
      <c r="O8" s="23"/>
      <c r="P8" s="23"/>
      <c r="Q8" s="50">
        <v>130</v>
      </c>
      <c r="S8" s="155" t="s">
        <v>168</v>
      </c>
      <c r="T8" s="156" t="s">
        <v>169</v>
      </c>
      <c r="U8" s="18">
        <v>200</v>
      </c>
      <c r="V8" s="18">
        <f>SUMIF($E$22:$E$29,$T8,$M$22:$M$29)+SUMIF($E$31:$E$34,$T8,$M$31:$M$34)</f>
        <v>1088</v>
      </c>
    </row>
    <row r="9" spans="1:26" ht="12.75" customHeight="1">
      <c r="B9" s="25">
        <v>3</v>
      </c>
      <c r="C9" s="58" t="s">
        <v>26</v>
      </c>
      <c r="D9" s="152"/>
      <c r="E9" s="153"/>
      <c r="F9" s="84">
        <v>2</v>
      </c>
      <c r="G9" s="84">
        <v>2</v>
      </c>
      <c r="H9" s="84"/>
      <c r="I9" s="84"/>
      <c r="J9" s="84"/>
      <c r="K9" s="84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6" t="s">
        <v>170</v>
      </c>
      <c r="U9" s="18">
        <v>700</v>
      </c>
      <c r="V9" s="18">
        <f>SUMIF($E$22:$E$29,$T9,$M$22:$M$29)+SUMIF($E$31:$E$34,$T9,$M$31:$M$34)</f>
        <v>512</v>
      </c>
    </row>
    <row r="10" spans="1:26" ht="12.75" customHeight="1">
      <c r="B10" s="25">
        <v>4</v>
      </c>
      <c r="C10" s="58" t="s">
        <v>29</v>
      </c>
      <c r="D10" s="152"/>
      <c r="E10" s="153"/>
      <c r="F10" s="84">
        <v>1</v>
      </c>
      <c r="G10" s="84">
        <v>1</v>
      </c>
      <c r="H10" s="84"/>
      <c r="I10" s="84"/>
      <c r="J10" s="84"/>
      <c r="K10" s="84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6"/>
      <c r="U10" s="18"/>
      <c r="V10" s="18">
        <f>SUMIF($E$22:$E$29,$T10,$M$22:$M$29)+SUMIF($E$31:$E$34,$T10,$M$31:$M$34)</f>
        <v>0</v>
      </c>
    </row>
    <row r="11" spans="1:26" ht="12.75" customHeight="1">
      <c r="B11" s="25">
        <v>5</v>
      </c>
      <c r="C11" s="58" t="s">
        <v>32</v>
      </c>
      <c r="D11" s="152"/>
      <c r="E11" s="153"/>
      <c r="F11" s="84">
        <v>2</v>
      </c>
      <c r="G11" s="84">
        <v>2</v>
      </c>
      <c r="H11" s="84"/>
      <c r="I11" s="84"/>
      <c r="J11" s="84"/>
      <c r="K11" s="84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7" t="s">
        <v>145</v>
      </c>
      <c r="T11" s="158"/>
      <c r="U11" s="18"/>
      <c r="V11" s="18">
        <f>SUMIF($E$22:$E$29,$T11,$M$22:$M$29)+SUMIF($E$31:$E$34,$T11,$M$31:$M$34)</f>
        <v>0</v>
      </c>
    </row>
    <row r="12" spans="1:26" ht="12.75" customHeight="1">
      <c r="B12" s="25">
        <v>6</v>
      </c>
      <c r="C12" s="58" t="s">
        <v>31</v>
      </c>
      <c r="D12" s="152"/>
      <c r="E12" s="153"/>
      <c r="F12" s="84">
        <v>1</v>
      </c>
      <c r="G12" s="84">
        <v>1</v>
      </c>
      <c r="H12" s="84"/>
      <c r="I12" s="84"/>
      <c r="J12" s="84"/>
      <c r="K12" s="84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2"/>
      <c r="E13" s="153"/>
      <c r="F13" s="84">
        <v>1</v>
      </c>
      <c r="G13" s="84">
        <v>1</v>
      </c>
      <c r="H13" s="84"/>
      <c r="I13" s="84"/>
      <c r="J13" s="84"/>
      <c r="K13" s="84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2"/>
      <c r="E14" s="153"/>
      <c r="F14" s="84">
        <v>1</v>
      </c>
      <c r="G14" s="84">
        <v>1</v>
      </c>
      <c r="H14" s="84"/>
      <c r="I14" s="84"/>
      <c r="J14" s="84"/>
      <c r="K14" s="84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2"/>
      <c r="E15" s="153"/>
      <c r="F15" s="84">
        <v>1</v>
      </c>
      <c r="G15" s="84">
        <v>1</v>
      </c>
      <c r="H15" s="84"/>
      <c r="I15" s="84"/>
      <c r="J15" s="84"/>
      <c r="K15" s="84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2"/>
      <c r="E16" s="153"/>
      <c r="F16" s="84">
        <v>2</v>
      </c>
      <c r="G16" s="84">
        <v>2</v>
      </c>
      <c r="H16" s="84">
        <v>1</v>
      </c>
      <c r="I16" s="84">
        <v>1</v>
      </c>
      <c r="J16" s="84">
        <v>1</v>
      </c>
      <c r="K16" s="84">
        <v>1</v>
      </c>
      <c r="L16" s="21">
        <f t="shared" si="0"/>
        <v>4</v>
      </c>
      <c r="M16" s="21">
        <f t="shared" si="1"/>
        <v>128</v>
      </c>
      <c r="N16" s="154" t="s">
        <v>167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52"/>
      <c r="E17" s="153"/>
      <c r="F17" s="84"/>
      <c r="G17" s="84"/>
      <c r="H17" s="84">
        <v>1</v>
      </c>
      <c r="I17" s="84">
        <v>1</v>
      </c>
      <c r="J17" s="84"/>
      <c r="K17" s="84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52"/>
      <c r="E18" s="153"/>
      <c r="F18" s="84">
        <v>3</v>
      </c>
      <c r="G18" s="84">
        <v>3</v>
      </c>
      <c r="H18" s="84">
        <v>3</v>
      </c>
      <c r="I18" s="84">
        <v>3</v>
      </c>
      <c r="J18" s="84">
        <v>3</v>
      </c>
      <c r="K18" s="84">
        <v>3</v>
      </c>
      <c r="L18" s="21">
        <f t="shared" si="0"/>
        <v>9</v>
      </c>
      <c r="M18" s="21">
        <f t="shared" si="1"/>
        <v>288</v>
      </c>
      <c r="N18" s="154" t="s">
        <v>167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52"/>
      <c r="E19" s="153"/>
      <c r="F19" s="84">
        <v>1</v>
      </c>
      <c r="G19" s="84">
        <v>1</v>
      </c>
      <c r="H19" s="84"/>
      <c r="I19" s="84"/>
      <c r="J19" s="84"/>
      <c r="K19" s="84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52"/>
      <c r="E20" s="152"/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847" t="s">
        <v>171</v>
      </c>
      <c r="C21" s="644"/>
      <c r="D21" s="644"/>
      <c r="E21" s="645"/>
      <c r="F21" s="159">
        <f t="shared" ref="F21:L21" si="2">SUM(F7:F20)</f>
        <v>19</v>
      </c>
      <c r="G21" s="159">
        <f t="shared" si="2"/>
        <v>19</v>
      </c>
      <c r="H21" s="159">
        <f t="shared" si="2"/>
        <v>10</v>
      </c>
      <c r="I21" s="159">
        <f t="shared" si="2"/>
        <v>10</v>
      </c>
      <c r="J21" s="159">
        <f t="shared" si="2"/>
        <v>7</v>
      </c>
      <c r="K21" s="159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846" t="s">
        <v>153</v>
      </c>
      <c r="D22" s="645"/>
      <c r="E22" s="91" t="s">
        <v>169</v>
      </c>
      <c r="F22" s="116"/>
      <c r="G22" s="116"/>
      <c r="H22" s="116"/>
      <c r="I22" s="116"/>
      <c r="J22" s="116">
        <v>1</v>
      </c>
      <c r="K22" s="116">
        <v>1</v>
      </c>
      <c r="L22" s="95">
        <f>SUM(F22:K22)/2</f>
        <v>1</v>
      </c>
      <c r="M22" s="21">
        <f t="shared" si="1"/>
        <v>32</v>
      </c>
      <c r="N22" s="851">
        <f>SUM(M22:M29)</f>
        <v>640</v>
      </c>
      <c r="O22" s="851">
        <f>N22+N31</f>
        <v>1600</v>
      </c>
      <c r="P22" s="23"/>
      <c r="S22" s="15" t="s">
        <v>169</v>
      </c>
      <c r="T22" s="852" t="s">
        <v>173</v>
      </c>
      <c r="U22" s="671"/>
      <c r="V22" s="671"/>
      <c r="W22" s="671"/>
      <c r="X22" s="671"/>
    </row>
    <row r="23" spans="1:24" ht="12.75" customHeight="1">
      <c r="B23" s="10">
        <v>16</v>
      </c>
      <c r="C23" s="846" t="s">
        <v>174</v>
      </c>
      <c r="D23" s="645"/>
      <c r="E23" s="91" t="s">
        <v>169</v>
      </c>
      <c r="F23" s="116">
        <v>1</v>
      </c>
      <c r="G23" s="116">
        <v>1</v>
      </c>
      <c r="H23" s="116"/>
      <c r="I23" s="116"/>
      <c r="J23" s="116"/>
      <c r="K23" s="116"/>
      <c r="L23" s="95">
        <f>SUM(F23:K23)/2</f>
        <v>1</v>
      </c>
      <c r="M23" s="21">
        <f t="shared" si="1"/>
        <v>32</v>
      </c>
      <c r="N23" s="686"/>
      <c r="O23" s="686"/>
      <c r="P23" s="23"/>
      <c r="S23" s="15"/>
      <c r="T23" s="671"/>
      <c r="U23" s="671"/>
      <c r="V23" s="671"/>
      <c r="W23" s="671"/>
      <c r="X23" s="671"/>
    </row>
    <row r="24" spans="1:24" ht="12.75" customHeight="1">
      <c r="B24" s="10">
        <v>17</v>
      </c>
      <c r="C24" s="846" t="s">
        <v>83</v>
      </c>
      <c r="D24" s="645"/>
      <c r="E24" s="91" t="s">
        <v>169</v>
      </c>
      <c r="F24" s="116"/>
      <c r="G24" s="116"/>
      <c r="H24" s="116"/>
      <c r="I24" s="116"/>
      <c r="J24" s="116">
        <v>2</v>
      </c>
      <c r="K24" s="116">
        <v>2</v>
      </c>
      <c r="L24" s="95">
        <f>SUM(F24:K24)/2</f>
        <v>2</v>
      </c>
      <c r="M24" s="21">
        <f t="shared" si="1"/>
        <v>64</v>
      </c>
      <c r="N24" s="686"/>
      <c r="O24" s="686"/>
      <c r="P24" s="23"/>
      <c r="S24" s="5"/>
      <c r="T24" s="671"/>
      <c r="U24" s="671"/>
      <c r="V24" s="671"/>
      <c r="W24" s="671"/>
      <c r="X24" s="671"/>
    </row>
    <row r="25" spans="1:24" ht="12.75" customHeight="1">
      <c r="B25" s="848">
        <v>18</v>
      </c>
      <c r="C25" s="800" t="s">
        <v>154</v>
      </c>
      <c r="D25" s="801"/>
      <c r="E25" s="77" t="s">
        <v>169</v>
      </c>
      <c r="F25" s="98">
        <v>1</v>
      </c>
      <c r="G25" s="98">
        <v>1</v>
      </c>
      <c r="H25" s="98">
        <v>1</v>
      </c>
      <c r="I25" s="98">
        <v>1</v>
      </c>
      <c r="J25" s="98"/>
      <c r="K25" s="98"/>
      <c r="L25" s="838">
        <f>SUM(F25:K26)/2</f>
        <v>5</v>
      </c>
      <c r="M25" s="838">
        <f t="shared" si="1"/>
        <v>160</v>
      </c>
      <c r="N25" s="686"/>
      <c r="O25" s="686"/>
      <c r="P25" s="23"/>
      <c r="T25" s="671"/>
      <c r="U25" s="671"/>
      <c r="V25" s="671"/>
      <c r="W25" s="671"/>
      <c r="X25" s="671"/>
    </row>
    <row r="26" spans="1:24" ht="12.75" customHeight="1">
      <c r="B26" s="651"/>
      <c r="C26" s="802"/>
      <c r="D26" s="803"/>
      <c r="E26" s="77" t="s">
        <v>170</v>
      </c>
      <c r="F26" s="98"/>
      <c r="G26" s="98"/>
      <c r="H26" s="98">
        <v>2</v>
      </c>
      <c r="I26" s="98">
        <v>2</v>
      </c>
      <c r="J26" s="98">
        <v>1</v>
      </c>
      <c r="K26" s="98">
        <v>1</v>
      </c>
      <c r="L26" s="651"/>
      <c r="M26" s="651"/>
      <c r="N26" s="686"/>
      <c r="O26" s="686"/>
      <c r="P26" s="23"/>
      <c r="S26" s="15" t="s">
        <v>170</v>
      </c>
      <c r="T26" s="99" t="s">
        <v>143</v>
      </c>
    </row>
    <row r="27" spans="1:24" ht="12.75" customHeight="1">
      <c r="B27" s="10">
        <v>19</v>
      </c>
      <c r="C27" s="843" t="s">
        <v>175</v>
      </c>
      <c r="D27" s="645"/>
      <c r="E27" s="77" t="s">
        <v>170</v>
      </c>
      <c r="F27" s="98"/>
      <c r="G27" s="98"/>
      <c r="H27" s="98"/>
      <c r="I27" s="98"/>
      <c r="J27" s="98">
        <v>1</v>
      </c>
      <c r="K27" s="98">
        <v>1</v>
      </c>
      <c r="L27" s="95">
        <f>SUM(F27:K27)/2</f>
        <v>1</v>
      </c>
      <c r="M27" s="21">
        <f t="shared" ref="M27:M33" si="3">L27*$Q$3</f>
        <v>32</v>
      </c>
      <c r="N27" s="686"/>
      <c r="O27" s="686"/>
      <c r="P27" s="23"/>
    </row>
    <row r="28" spans="1:24" ht="12.75" customHeight="1">
      <c r="B28" s="10">
        <v>20</v>
      </c>
      <c r="C28" s="855" t="s">
        <v>176</v>
      </c>
      <c r="D28" s="645"/>
      <c r="E28" s="77" t="s">
        <v>170</v>
      </c>
      <c r="F28" s="98">
        <v>1</v>
      </c>
      <c r="G28" s="98">
        <v>1</v>
      </c>
      <c r="H28" s="98">
        <v>3</v>
      </c>
      <c r="I28" s="98">
        <v>3</v>
      </c>
      <c r="J28" s="98">
        <v>1</v>
      </c>
      <c r="K28" s="98">
        <v>1</v>
      </c>
      <c r="L28" s="95">
        <f>SUM(F28:K28)/2</f>
        <v>5</v>
      </c>
      <c r="M28" s="21">
        <f t="shared" si="3"/>
        <v>160</v>
      </c>
      <c r="N28" s="686"/>
      <c r="O28" s="686"/>
      <c r="P28" s="23"/>
    </row>
    <row r="29" spans="1:24" ht="12.75" customHeight="1">
      <c r="B29" s="10">
        <v>21</v>
      </c>
      <c r="C29" s="843" t="s">
        <v>155</v>
      </c>
      <c r="D29" s="645"/>
      <c r="E29" s="77" t="s">
        <v>170</v>
      </c>
      <c r="F29" s="98"/>
      <c r="G29" s="98"/>
      <c r="H29" s="98">
        <v>2</v>
      </c>
      <c r="I29" s="98">
        <v>2</v>
      </c>
      <c r="J29" s="98">
        <v>3</v>
      </c>
      <c r="K29" s="98">
        <v>3</v>
      </c>
      <c r="L29" s="95">
        <f>SUM(F29:K29)/2</f>
        <v>5</v>
      </c>
      <c r="M29" s="21">
        <f t="shared" si="3"/>
        <v>160</v>
      </c>
      <c r="N29" s="651"/>
      <c r="O29" s="686"/>
      <c r="P29" s="23"/>
    </row>
    <row r="30" spans="1:24" ht="12.75" customHeight="1">
      <c r="B30" s="80" t="s">
        <v>91</v>
      </c>
      <c r="C30" s="137"/>
      <c r="D30" s="81"/>
      <c r="E30" s="162"/>
      <c r="F30" s="107">
        <f t="shared" ref="F30:K30" si="4">SUM(F22:F29)</f>
        <v>3</v>
      </c>
      <c r="G30" s="122">
        <f t="shared" si="4"/>
        <v>3</v>
      </c>
      <c r="H30" s="122">
        <f t="shared" si="4"/>
        <v>8</v>
      </c>
      <c r="I30" s="122">
        <f t="shared" si="4"/>
        <v>8</v>
      </c>
      <c r="J30" s="122">
        <f t="shared" si="4"/>
        <v>9</v>
      </c>
      <c r="K30" s="122">
        <f t="shared" si="4"/>
        <v>9</v>
      </c>
      <c r="L30" s="107">
        <f>SUM(F30:K30)</f>
        <v>40</v>
      </c>
      <c r="M30" s="163">
        <f t="shared" si="3"/>
        <v>1280</v>
      </c>
      <c r="N30" s="18"/>
      <c r="O30" s="686"/>
      <c r="P30" s="23"/>
    </row>
    <row r="31" spans="1:24" ht="12.75" customHeight="1">
      <c r="A31" s="5"/>
      <c r="B31" s="164">
        <v>22</v>
      </c>
      <c r="C31" s="843" t="s">
        <v>177</v>
      </c>
      <c r="D31" s="645"/>
      <c r="E31" s="77" t="s">
        <v>170</v>
      </c>
      <c r="F31" s="98"/>
      <c r="G31" s="98"/>
      <c r="H31" s="98">
        <v>1</v>
      </c>
      <c r="I31" s="98">
        <v>1</v>
      </c>
      <c r="J31" s="98">
        <v>2</v>
      </c>
      <c r="K31" s="98">
        <v>2</v>
      </c>
      <c r="L31" s="95">
        <f>SUM(F31:K31)/2</f>
        <v>3</v>
      </c>
      <c r="M31" s="21">
        <f t="shared" si="3"/>
        <v>96</v>
      </c>
      <c r="N31" s="840">
        <f>SUM(M31:M34)</f>
        <v>960</v>
      </c>
      <c r="O31" s="686"/>
      <c r="P31" s="23"/>
      <c r="R31" s="5"/>
      <c r="S31" s="5"/>
      <c r="T31" s="5"/>
      <c r="U31" s="5"/>
      <c r="V31" s="5"/>
    </row>
    <row r="32" spans="1:24" ht="12.75" customHeight="1">
      <c r="A32" s="5"/>
      <c r="B32" s="164">
        <v>23</v>
      </c>
      <c r="C32" s="843" t="s">
        <v>178</v>
      </c>
      <c r="D32" s="645"/>
      <c r="E32" s="77" t="s">
        <v>170</v>
      </c>
      <c r="F32" s="98"/>
      <c r="G32" s="98"/>
      <c r="H32" s="98"/>
      <c r="I32" s="98"/>
      <c r="J32" s="98">
        <v>2</v>
      </c>
      <c r="K32" s="98">
        <v>2</v>
      </c>
      <c r="L32" s="95">
        <f>SUM(F32:K32)/2</f>
        <v>2</v>
      </c>
      <c r="M32" s="21">
        <f t="shared" si="3"/>
        <v>64</v>
      </c>
      <c r="N32" s="686"/>
      <c r="O32" s="686"/>
      <c r="P32" s="23"/>
      <c r="Q32" s="154" t="s">
        <v>179</v>
      </c>
      <c r="R32" s="5"/>
      <c r="S32" s="5"/>
      <c r="T32" s="5"/>
      <c r="U32" s="5"/>
      <c r="V32" s="5"/>
    </row>
    <row r="33" spans="1:22" ht="12.75" customHeight="1">
      <c r="B33" s="854">
        <v>24</v>
      </c>
      <c r="C33" s="800" t="s">
        <v>172</v>
      </c>
      <c r="D33" s="801"/>
      <c r="E33" s="165" t="s">
        <v>169</v>
      </c>
      <c r="F33" s="166">
        <v>1</v>
      </c>
      <c r="G33" s="167">
        <v>1</v>
      </c>
      <c r="H33" s="167"/>
      <c r="I33" s="167"/>
      <c r="J33" s="167"/>
      <c r="K33" s="167"/>
      <c r="L33" s="838">
        <f>SUM(F33:K34)/2</f>
        <v>25</v>
      </c>
      <c r="M33" s="838">
        <f t="shared" si="3"/>
        <v>800</v>
      </c>
      <c r="N33" s="686"/>
      <c r="O33" s="686"/>
      <c r="P33" s="23"/>
    </row>
    <row r="34" spans="1:22" ht="12.75" customHeight="1">
      <c r="B34" s="651"/>
      <c r="C34" s="802"/>
      <c r="D34" s="803"/>
      <c r="E34" s="165" t="s">
        <v>170</v>
      </c>
      <c r="F34" s="93">
        <v>4</v>
      </c>
      <c r="G34" s="93">
        <v>4</v>
      </c>
      <c r="H34" s="93">
        <v>10</v>
      </c>
      <c r="I34" s="93">
        <v>10</v>
      </c>
      <c r="J34" s="93">
        <v>10</v>
      </c>
      <c r="K34" s="168">
        <v>10</v>
      </c>
      <c r="L34" s="651"/>
      <c r="M34" s="651"/>
      <c r="N34" s="651"/>
      <c r="O34" s="651"/>
      <c r="P34" s="23"/>
    </row>
    <row r="35" spans="1:22" ht="12.75" customHeight="1">
      <c r="B35" s="853" t="s">
        <v>99</v>
      </c>
      <c r="C35" s="644"/>
      <c r="D35" s="644"/>
      <c r="E35" s="645"/>
      <c r="F35" s="122">
        <f t="shared" ref="F35:K35" si="5">SUM(F31:F34)</f>
        <v>5</v>
      </c>
      <c r="G35" s="122">
        <f t="shared" si="5"/>
        <v>5</v>
      </c>
      <c r="H35" s="122">
        <f t="shared" si="5"/>
        <v>11</v>
      </c>
      <c r="I35" s="122">
        <f t="shared" si="5"/>
        <v>11</v>
      </c>
      <c r="J35" s="122">
        <f t="shared" si="5"/>
        <v>14</v>
      </c>
      <c r="K35" s="122">
        <f t="shared" si="5"/>
        <v>14</v>
      </c>
      <c r="L35" s="107">
        <f>SUM(F35:K35)</f>
        <v>60</v>
      </c>
      <c r="M35" s="163">
        <f>L35*$Q$3</f>
        <v>1920</v>
      </c>
      <c r="N35" s="23"/>
      <c r="O35" s="23"/>
      <c r="P35" s="23"/>
    </row>
    <row r="36" spans="1:22" ht="12.75" customHeight="1">
      <c r="B36" s="845" t="s">
        <v>180</v>
      </c>
      <c r="C36" s="644"/>
      <c r="D36" s="644"/>
      <c r="E36" s="645"/>
      <c r="F36" s="169">
        <f t="shared" ref="F36:K36" si="6">F30+F35</f>
        <v>8</v>
      </c>
      <c r="G36" s="169">
        <f t="shared" si="6"/>
        <v>8</v>
      </c>
      <c r="H36" s="169">
        <f t="shared" si="6"/>
        <v>19</v>
      </c>
      <c r="I36" s="169">
        <f t="shared" si="6"/>
        <v>19</v>
      </c>
      <c r="J36" s="169">
        <f t="shared" si="6"/>
        <v>23</v>
      </c>
      <c r="K36" s="169">
        <f t="shared" si="6"/>
        <v>23</v>
      </c>
      <c r="L36" s="170">
        <f>SUM(F36:K36)</f>
        <v>100</v>
      </c>
      <c r="M36" s="171">
        <f>L36*$Q$3</f>
        <v>3200</v>
      </c>
      <c r="N36" s="23"/>
      <c r="O36" s="23"/>
      <c r="P36" s="23"/>
    </row>
    <row r="37" spans="1:22" ht="12.75" customHeight="1">
      <c r="B37" s="818" t="s">
        <v>114</v>
      </c>
      <c r="C37" s="644"/>
      <c r="D37" s="644"/>
      <c r="E37" s="645"/>
      <c r="F37" s="136"/>
      <c r="G37" s="8"/>
      <c r="H37" s="8"/>
      <c r="I37" s="8"/>
      <c r="J37" s="8"/>
      <c r="K37" s="8" t="s">
        <v>170</v>
      </c>
      <c r="L37" s="18">
        <f>COUNTA(F37:K37)</f>
        <v>1</v>
      </c>
      <c r="M37" s="18">
        <f>COUNTA(T9:T11)</f>
        <v>1</v>
      </c>
      <c r="O37" s="23"/>
      <c r="P37" s="23"/>
    </row>
    <row r="38" spans="1:22" ht="12.75" customHeight="1">
      <c r="A38" s="5"/>
      <c r="B38" s="844" t="s">
        <v>181</v>
      </c>
      <c r="C38" s="644"/>
      <c r="D38" s="644"/>
      <c r="E38" s="645"/>
      <c r="F38" s="142">
        <f t="shared" ref="F38:K38" si="7">F21+F36</f>
        <v>27</v>
      </c>
      <c r="G38" s="142">
        <f t="shared" si="7"/>
        <v>27</v>
      </c>
      <c r="H38" s="142">
        <f t="shared" si="7"/>
        <v>29</v>
      </c>
      <c r="I38" s="142">
        <f t="shared" si="7"/>
        <v>29</v>
      </c>
      <c r="J38" s="142">
        <f t="shared" si="7"/>
        <v>30</v>
      </c>
      <c r="K38" s="142">
        <f t="shared" si="7"/>
        <v>30</v>
      </c>
      <c r="L38" s="142">
        <f>SUM(F38:K38)</f>
        <v>172</v>
      </c>
      <c r="M38" s="39">
        <f>L36*$Q$3</f>
        <v>3200</v>
      </c>
      <c r="O38" s="23"/>
      <c r="P38" s="23"/>
      <c r="R38" s="5"/>
      <c r="S38" s="5"/>
      <c r="T38" s="5"/>
      <c r="U38" s="5"/>
      <c r="V38" s="5"/>
    </row>
    <row r="39" spans="1:22" ht="12.75" customHeight="1">
      <c r="A39" s="5"/>
      <c r="B39" s="25">
        <v>1</v>
      </c>
      <c r="C39" s="843" t="s">
        <v>182</v>
      </c>
      <c r="D39" s="644"/>
      <c r="E39" s="645"/>
      <c r="F39" s="146">
        <v>0.5</v>
      </c>
      <c r="G39" s="146"/>
      <c r="H39" s="146">
        <v>0.5</v>
      </c>
      <c r="I39" s="146"/>
      <c r="J39" s="146">
        <v>0.5</v>
      </c>
      <c r="K39" s="146"/>
      <c r="L39" s="839" t="s">
        <v>137</v>
      </c>
      <c r="M39" s="645"/>
      <c r="O39" s="23"/>
      <c r="P39" s="23"/>
      <c r="R39" s="5"/>
      <c r="S39" s="5"/>
      <c r="T39" s="5"/>
      <c r="U39" s="5"/>
      <c r="V39" s="5"/>
    </row>
    <row r="40" spans="1:22" ht="12.75" customHeight="1">
      <c r="B40" s="25">
        <v>2</v>
      </c>
      <c r="C40" s="843" t="s">
        <v>128</v>
      </c>
      <c r="D40" s="644"/>
      <c r="E40" s="645"/>
      <c r="F40" s="146"/>
      <c r="G40" s="146"/>
      <c r="H40" s="146"/>
      <c r="I40" s="146"/>
      <c r="J40" s="146"/>
      <c r="K40" s="146"/>
      <c r="L40" s="839" t="s">
        <v>137</v>
      </c>
      <c r="M40" s="645"/>
      <c r="O40" s="23"/>
      <c r="P40" s="5"/>
    </row>
    <row r="41" spans="1:22" ht="12.75" customHeight="1">
      <c r="B41" s="25">
        <v>3</v>
      </c>
      <c r="C41" s="810" t="s">
        <v>183</v>
      </c>
      <c r="D41" s="644"/>
      <c r="E41" s="645"/>
      <c r="F41" s="146">
        <v>2</v>
      </c>
      <c r="G41" s="146">
        <v>2</v>
      </c>
      <c r="H41" s="146">
        <v>2</v>
      </c>
      <c r="I41" s="146">
        <v>2</v>
      </c>
      <c r="J41" s="146">
        <v>2</v>
      </c>
      <c r="K41" s="146">
        <v>2</v>
      </c>
      <c r="L41" s="839" t="s">
        <v>137</v>
      </c>
      <c r="M41" s="645"/>
      <c r="O41" s="23"/>
      <c r="P41" s="23"/>
    </row>
    <row r="42" spans="1:22" ht="12.75" customHeight="1">
      <c r="B42" s="799" t="s">
        <v>129</v>
      </c>
      <c r="C42" s="644"/>
      <c r="D42" s="644"/>
      <c r="E42" s="645"/>
      <c r="F42" s="142">
        <f t="shared" ref="F42:K42" si="8">F38+SUM(F39:G41)/2</f>
        <v>29.25</v>
      </c>
      <c r="G42" s="142">
        <f t="shared" si="8"/>
        <v>29.25</v>
      </c>
      <c r="H42" s="142">
        <f t="shared" si="8"/>
        <v>31.25</v>
      </c>
      <c r="I42" s="142">
        <f t="shared" si="8"/>
        <v>31.25</v>
      </c>
      <c r="J42" s="142">
        <f t="shared" si="8"/>
        <v>32.25</v>
      </c>
      <c r="K42" s="142">
        <f t="shared" si="8"/>
        <v>31</v>
      </c>
      <c r="L42" s="142">
        <f>SUM(F42:K42)</f>
        <v>184.25</v>
      </c>
      <c r="M42" s="42"/>
      <c r="N42" s="5"/>
      <c r="O42" s="23"/>
      <c r="P42" s="23"/>
    </row>
    <row r="43" spans="1:22" ht="12.75" customHeight="1">
      <c r="B43" s="66"/>
      <c r="C43" s="68"/>
      <c r="D43" s="68"/>
      <c r="E43" s="68"/>
      <c r="F43" s="69"/>
      <c r="G43" s="69"/>
      <c r="H43" s="69"/>
      <c r="I43" s="69"/>
      <c r="J43" s="69"/>
      <c r="K43" s="69"/>
      <c r="L43" s="69"/>
      <c r="N43" s="5"/>
      <c r="O43" s="5"/>
      <c r="P43" s="5"/>
    </row>
    <row r="44" spans="1:22" ht="12.75" customHeight="1">
      <c r="B44" s="66"/>
      <c r="C44" s="42" t="s">
        <v>77</v>
      </c>
      <c r="D44" s="42"/>
      <c r="E44" s="42"/>
      <c r="F44" s="42"/>
      <c r="G44" s="42"/>
      <c r="H44" s="42"/>
      <c r="I44" s="42"/>
      <c r="J44" s="42"/>
      <c r="K44" s="42"/>
      <c r="L44" s="42"/>
      <c r="N44" s="5"/>
      <c r="O44" s="5"/>
      <c r="P44" s="5"/>
    </row>
    <row r="45" spans="1:22" ht="12.75" customHeight="1">
      <c r="C45" t="s">
        <v>134</v>
      </c>
      <c r="N45" s="5"/>
      <c r="O45" s="5"/>
      <c r="P45" s="5"/>
    </row>
    <row r="46" spans="1:22" ht="12.75" customHeight="1">
      <c r="F46" s="683" t="s">
        <v>78</v>
      </c>
      <c r="G46" s="644"/>
      <c r="H46" s="644"/>
      <c r="I46" s="644"/>
      <c r="J46" s="644"/>
      <c r="K46" s="645"/>
      <c r="N46" s="5"/>
      <c r="O46" s="5"/>
      <c r="P46" s="5"/>
    </row>
    <row r="47" spans="1:22" ht="12.75" customHeight="1">
      <c r="E47" s="5"/>
      <c r="F47" s="798">
        <v>27</v>
      </c>
      <c r="G47" s="645"/>
      <c r="H47" s="798">
        <v>29</v>
      </c>
      <c r="I47" s="645"/>
      <c r="J47" s="798">
        <v>30</v>
      </c>
      <c r="K47" s="645"/>
      <c r="N47" s="5"/>
      <c r="O47" s="5"/>
      <c r="P47" s="5"/>
    </row>
    <row r="48" spans="1:22" ht="12.75" customHeight="1">
      <c r="C48" s="15"/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15" t="s">
        <v>79</v>
      </c>
      <c r="D49" s="15"/>
      <c r="E49" s="5"/>
      <c r="F49" s="23"/>
      <c r="G49" s="23"/>
      <c r="H49" s="23"/>
      <c r="I49" s="23"/>
      <c r="J49" s="23"/>
      <c r="K49" s="23"/>
      <c r="N49" s="5"/>
      <c r="O49" s="5"/>
      <c r="P49" s="5"/>
    </row>
    <row r="50" spans="3:16" ht="12.75" customHeight="1">
      <c r="C50" s="5" t="s">
        <v>80</v>
      </c>
      <c r="D50" s="5"/>
      <c r="E50" s="5"/>
      <c r="N50" s="5"/>
      <c r="O50" s="5"/>
      <c r="P50" s="5"/>
    </row>
    <row r="51" spans="3:16" ht="12.75" customHeight="1">
      <c r="C51" s="5" t="s">
        <v>81</v>
      </c>
      <c r="D51" s="5"/>
      <c r="E51" s="5"/>
      <c r="N51" s="5"/>
      <c r="O51" s="5"/>
      <c r="P51" s="5"/>
    </row>
    <row r="52" spans="3:16" ht="12.75" customHeight="1">
      <c r="C52" t="s">
        <v>156</v>
      </c>
      <c r="E52" s="5"/>
      <c r="N52" s="5"/>
      <c r="O52" s="5"/>
      <c r="P52" s="5"/>
    </row>
    <row r="53" spans="3:16" ht="12.75" customHeight="1">
      <c r="C53" s="5" t="s">
        <v>157</v>
      </c>
      <c r="D53" s="5"/>
      <c r="E53" s="5"/>
      <c r="N53" s="5"/>
      <c r="O53" s="5"/>
      <c r="P53" s="5"/>
    </row>
    <row r="54" spans="3:16" ht="12.75" customHeight="1">
      <c r="C54" s="5" t="s">
        <v>184</v>
      </c>
      <c r="D54" s="5"/>
      <c r="N54" s="5"/>
      <c r="O54" s="5"/>
      <c r="P54" s="5"/>
    </row>
    <row r="55" spans="3:16" ht="12.75" customHeight="1">
      <c r="C55" s="5" t="s">
        <v>158</v>
      </c>
      <c r="D55" s="5"/>
      <c r="N55" s="5"/>
      <c r="O55" s="5"/>
      <c r="P55" s="5"/>
    </row>
    <row r="56" spans="3:16" ht="12.75" customHeight="1">
      <c r="C56" s="5" t="s">
        <v>159</v>
      </c>
      <c r="D56" s="5"/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2.75" customHeight="1">
      <c r="N256" s="5"/>
      <c r="O256" s="5"/>
      <c r="P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B35:E35"/>
    <mergeCell ref="B33:B34"/>
    <mergeCell ref="C25:D26"/>
    <mergeCell ref="C23:D23"/>
    <mergeCell ref="C24:D24"/>
    <mergeCell ref="C33:D34"/>
    <mergeCell ref="C32:D32"/>
    <mergeCell ref="C27:D27"/>
    <mergeCell ref="C31:D31"/>
    <mergeCell ref="C29:D29"/>
    <mergeCell ref="C28:D28"/>
    <mergeCell ref="C22:D22"/>
    <mergeCell ref="B21:E21"/>
    <mergeCell ref="B25:B26"/>
    <mergeCell ref="Q5:Q6"/>
    <mergeCell ref="S6:V6"/>
    <mergeCell ref="H6:I6"/>
    <mergeCell ref="J6:K6"/>
    <mergeCell ref="E5:E6"/>
    <mergeCell ref="B5:B6"/>
    <mergeCell ref="C5:C6"/>
    <mergeCell ref="N22:N29"/>
    <mergeCell ref="T22:X25"/>
    <mergeCell ref="F6:G6"/>
    <mergeCell ref="L25:L26"/>
    <mergeCell ref="O22:O34"/>
    <mergeCell ref="M25:M26"/>
    <mergeCell ref="B2:C2"/>
    <mergeCell ref="F5:K5"/>
    <mergeCell ref="M5:M6"/>
    <mergeCell ref="L5:L6"/>
    <mergeCell ref="J47:K47"/>
    <mergeCell ref="H47:I47"/>
    <mergeCell ref="F47:G47"/>
    <mergeCell ref="F46:K46"/>
    <mergeCell ref="C40:E40"/>
    <mergeCell ref="C41:E41"/>
    <mergeCell ref="B42:E42"/>
    <mergeCell ref="L39:M39"/>
    <mergeCell ref="C39:E39"/>
    <mergeCell ref="B38:E38"/>
    <mergeCell ref="B37:E37"/>
    <mergeCell ref="B36:E36"/>
    <mergeCell ref="M33:M34"/>
    <mergeCell ref="L33:L34"/>
    <mergeCell ref="L40:M40"/>
    <mergeCell ref="L41:M41"/>
    <mergeCell ref="N31:N34"/>
  </mergeCells>
  <conditionalFormatting sqref="E50 C51:D51">
    <cfRule type="cellIs" dxfId="225" priority="1" operator="greaterThan">
      <formula>0</formula>
    </cfRule>
  </conditionalFormatting>
  <conditionalFormatting sqref="M7">
    <cfRule type="cellIs" dxfId="224" priority="2" operator="lessThan">
      <formula>$Q$7</formula>
    </cfRule>
  </conditionalFormatting>
  <conditionalFormatting sqref="M10">
    <cfRule type="cellIs" dxfId="223" priority="3" operator="lessThan">
      <formula>$Q$10</formula>
    </cfRule>
  </conditionalFormatting>
  <conditionalFormatting sqref="M11">
    <cfRule type="cellIs" dxfId="222" priority="4" operator="lessThan">
      <formula>$Q$11</formula>
    </cfRule>
  </conditionalFormatting>
  <conditionalFormatting sqref="M12">
    <cfRule type="cellIs" dxfId="221" priority="5" operator="lessThan">
      <formula>$Q$12</formula>
    </cfRule>
  </conditionalFormatting>
  <conditionalFormatting sqref="M13">
    <cfRule type="cellIs" dxfId="220" priority="6" operator="lessThan">
      <formula>$Q$13</formula>
    </cfRule>
  </conditionalFormatting>
  <conditionalFormatting sqref="M14">
    <cfRule type="cellIs" dxfId="219" priority="7" operator="lessThan">
      <formula>$Q$14</formula>
    </cfRule>
  </conditionalFormatting>
  <conditionalFormatting sqref="M15">
    <cfRule type="cellIs" dxfId="218" priority="8" operator="lessThan">
      <formula>$Q$15</formula>
    </cfRule>
  </conditionalFormatting>
  <conditionalFormatting sqref="M16">
    <cfRule type="cellIs" dxfId="217" priority="9" operator="lessThan">
      <formula>$Q$16</formula>
    </cfRule>
  </conditionalFormatting>
  <conditionalFormatting sqref="M17">
    <cfRule type="cellIs" dxfId="216" priority="10" operator="lessThan">
      <formula>$Q$17</formula>
    </cfRule>
  </conditionalFormatting>
  <conditionalFormatting sqref="M18">
    <cfRule type="cellIs" dxfId="215" priority="11" operator="lessThan">
      <formula>$Q$18</formula>
    </cfRule>
  </conditionalFormatting>
  <conditionalFormatting sqref="M19">
    <cfRule type="cellIs" dxfId="214" priority="12" operator="lessThan">
      <formula>$Q$19</formula>
    </cfRule>
  </conditionalFormatting>
  <conditionalFormatting sqref="M20">
    <cfRule type="cellIs" dxfId="213" priority="13" operator="lessThan">
      <formula>$Q$20</formula>
    </cfRule>
  </conditionalFormatting>
  <conditionalFormatting sqref="M21">
    <cfRule type="cellIs" dxfId="212" priority="14" operator="lessThan">
      <formula>$Q$21</formula>
    </cfRule>
  </conditionalFormatting>
  <conditionalFormatting sqref="L37">
    <cfRule type="cellIs" dxfId="211" priority="15" operator="lessThan">
      <formula>$M$37</formula>
    </cfRule>
  </conditionalFormatting>
  <conditionalFormatting sqref="L37">
    <cfRule type="cellIs" dxfId="210" priority="16" operator="greaterThan">
      <formula>$M$37</formula>
    </cfRule>
  </conditionalFormatting>
  <conditionalFormatting sqref="V8:V9">
    <cfRule type="cellIs" dxfId="209" priority="17" operator="lessThan">
      <formula>$U$8</formula>
    </cfRule>
  </conditionalFormatting>
  <conditionalFormatting sqref="N22:N23">
    <cfRule type="cellIs" dxfId="208" priority="18" operator="lessThan">
      <formula>630</formula>
    </cfRule>
  </conditionalFormatting>
  <conditionalFormatting sqref="O22:O34">
    <cfRule type="cellIs" dxfId="207" priority="19" operator="lessThan">
      <formula>#REF!</formula>
    </cfRule>
  </conditionalFormatting>
  <conditionalFormatting sqref="J38:K38">
    <cfRule type="cellIs" dxfId="206" priority="20" operator="lessThan">
      <formula>$J$47</formula>
    </cfRule>
  </conditionalFormatting>
  <conditionalFormatting sqref="M38">
    <cfRule type="cellIs" dxfId="205" priority="21" operator="lessThan">
      <formula>$Q$35</formula>
    </cfRule>
  </conditionalFormatting>
  <conditionalFormatting sqref="M8">
    <cfRule type="cellIs" dxfId="204" priority="22" operator="lessThan">
      <formula>$Q$8</formula>
    </cfRule>
  </conditionalFormatting>
  <conditionalFormatting sqref="M9">
    <cfRule type="cellIs" dxfId="203" priority="23" operator="lessThan">
      <formula>$Q$9</formula>
    </cfRule>
  </conditionalFormatting>
  <conditionalFormatting sqref="H38:I38">
    <cfRule type="cellIs" dxfId="202" priority="24" operator="greaterThan">
      <formula>$H$47</formula>
    </cfRule>
  </conditionalFormatting>
  <conditionalFormatting sqref="H38:I38">
    <cfRule type="cellIs" dxfId="201" priority="25" operator="lessThan">
      <formula>$H$47</formula>
    </cfRule>
  </conditionalFormatting>
  <conditionalFormatting sqref="F38:G38">
    <cfRule type="cellIs" dxfId="200" priority="26" operator="lessThan">
      <formula>$F$47</formula>
    </cfRule>
  </conditionalFormatting>
  <conditionalFormatting sqref="O22:O34">
    <cfRule type="cellIs" dxfId="199" priority="27" operator="lessThan">
      <formula>#REF!</formula>
    </cfRule>
  </conditionalFormatting>
  <conditionalFormatting sqref="J38">
    <cfRule type="cellIs" dxfId="198" priority="28" operator="greaterThan">
      <formula>$J$47</formula>
    </cfRule>
  </conditionalFormatting>
  <conditionalFormatting sqref="J38">
    <cfRule type="cellIs" dxfId="197" priority="29" operator="lessThan">
      <formula>$J$47</formula>
    </cfRule>
  </conditionalFormatting>
  <conditionalFormatting sqref="F38">
    <cfRule type="cellIs" dxfId="196" priority="30" operator="greaterThan">
      <formula>$F$47</formula>
    </cfRule>
  </conditionalFormatting>
  <conditionalFormatting sqref="G38">
    <cfRule type="cellIs" dxfId="195" priority="31" operator="greaterThan">
      <formula>$F$47</formula>
    </cfRule>
  </conditionalFormatting>
  <dataValidations count="3">
    <dataValidation type="list" allowBlank="1" showErrorMessage="1" sqref="D8">
      <formula1>$T$16:$T$18</formula1>
    </dataValidation>
    <dataValidation type="list" allowBlank="1" showErrorMessage="1" sqref="F37:K37">
      <formula1>$T$8:$T$10</formula1>
    </dataValidation>
    <dataValidation type="list" allowBlank="1" showErrorMessage="1" sqref="E22:E29 E31:E34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841" t="s">
        <v>185</v>
      </c>
      <c r="C2" s="671"/>
      <c r="D2" s="671"/>
      <c r="E2" s="671"/>
      <c r="F2" s="67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161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50">
        <v>32</v>
      </c>
      <c r="R3" s="5" t="s">
        <v>162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811" t="s">
        <v>4</v>
      </c>
      <c r="C5" s="819" t="s">
        <v>5</v>
      </c>
      <c r="D5" s="56"/>
      <c r="E5" s="814"/>
      <c r="F5" s="694" t="s">
        <v>6</v>
      </c>
      <c r="G5" s="644"/>
      <c r="H5" s="644"/>
      <c r="I5" s="644"/>
      <c r="J5" s="644"/>
      <c r="K5" s="645"/>
      <c r="L5" s="842" t="s">
        <v>163</v>
      </c>
      <c r="M5" s="813" t="s">
        <v>164</v>
      </c>
      <c r="N5" s="7"/>
      <c r="O5" s="7"/>
      <c r="P5" s="7"/>
      <c r="Q5" s="849" t="s">
        <v>165</v>
      </c>
      <c r="R5" s="5" t="s">
        <v>166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651"/>
      <c r="C6" s="820"/>
      <c r="D6" s="151"/>
      <c r="E6" s="850"/>
      <c r="F6" s="694" t="s">
        <v>8</v>
      </c>
      <c r="G6" s="645"/>
      <c r="H6" s="694" t="s">
        <v>9</v>
      </c>
      <c r="I6" s="645"/>
      <c r="J6" s="694" t="s">
        <v>10</v>
      </c>
      <c r="K6" s="645"/>
      <c r="L6" s="651"/>
      <c r="M6" s="651"/>
      <c r="N6" s="7"/>
      <c r="O6" s="7"/>
      <c r="P6" s="7"/>
      <c r="Q6" s="651"/>
      <c r="R6" s="5"/>
      <c r="S6" s="683" t="s">
        <v>46</v>
      </c>
      <c r="T6" s="644"/>
      <c r="U6" s="644"/>
      <c r="V6" s="645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52"/>
      <c r="E7" s="153"/>
      <c r="F7" s="84">
        <v>1</v>
      </c>
      <c r="G7" s="84">
        <v>1</v>
      </c>
      <c r="H7" s="84">
        <v>2</v>
      </c>
      <c r="I7" s="84">
        <v>2</v>
      </c>
      <c r="J7" s="84">
        <v>2</v>
      </c>
      <c r="K7" s="84">
        <v>2</v>
      </c>
      <c r="L7" s="21">
        <f t="shared" ref="L7:L20" si="0">SUM(F7:K7)/2</f>
        <v>5</v>
      </c>
      <c r="M7" s="21">
        <f t="shared" ref="M7:M3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83" t="s">
        <v>140</v>
      </c>
      <c r="E8" s="153"/>
      <c r="F8" s="84">
        <v>2</v>
      </c>
      <c r="G8" s="84">
        <v>2</v>
      </c>
      <c r="H8" s="84">
        <v>2</v>
      </c>
      <c r="I8" s="84">
        <v>2</v>
      </c>
      <c r="J8" s="84"/>
      <c r="K8" s="84"/>
      <c r="L8" s="21">
        <f t="shared" si="0"/>
        <v>4</v>
      </c>
      <c r="M8" s="21">
        <f t="shared" si="1"/>
        <v>128</v>
      </c>
      <c r="N8" s="154" t="s">
        <v>167</v>
      </c>
      <c r="O8" s="23"/>
      <c r="P8" s="23"/>
      <c r="Q8" s="50">
        <v>130</v>
      </c>
      <c r="S8" s="155" t="s">
        <v>168</v>
      </c>
      <c r="T8" s="156" t="s">
        <v>169</v>
      </c>
      <c r="U8" s="18">
        <v>350</v>
      </c>
      <c r="V8" s="18">
        <f>SUMIF($E$22:$E$29,$T8,$M$22:$M$29)+SUMIF($E$31:$E$33,$T8,$M$31:$M$33)</f>
        <v>352</v>
      </c>
    </row>
    <row r="9" spans="1:26" ht="12.75" customHeight="1">
      <c r="B9" s="25">
        <v>3</v>
      </c>
      <c r="C9" s="58" t="s">
        <v>26</v>
      </c>
      <c r="D9" s="152"/>
      <c r="E9" s="153"/>
      <c r="F9" s="84">
        <v>1</v>
      </c>
      <c r="G9" s="84">
        <v>1</v>
      </c>
      <c r="H9" s="84">
        <v>1</v>
      </c>
      <c r="I9" s="84">
        <v>1</v>
      </c>
      <c r="J9" s="84"/>
      <c r="K9" s="84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6" t="s">
        <v>189</v>
      </c>
      <c r="U9" s="18">
        <v>250</v>
      </c>
      <c r="V9" s="18">
        <f>SUMIF($E$22:$E$29,$T9,$M$22:$M$29)+SUMIF($E$31:$E$33,$T9,$M$31:$M$33)</f>
        <v>288</v>
      </c>
    </row>
    <row r="10" spans="1:26" ht="12.75" customHeight="1">
      <c r="B10" s="25">
        <v>4</v>
      </c>
      <c r="C10" s="58" t="s">
        <v>29</v>
      </c>
      <c r="D10" s="152"/>
      <c r="E10" s="153"/>
      <c r="F10" s="84">
        <v>1</v>
      </c>
      <c r="G10" s="84">
        <v>1</v>
      </c>
      <c r="H10" s="84"/>
      <c r="I10" s="84"/>
      <c r="J10" s="84"/>
      <c r="K10" s="84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6" t="s">
        <v>190</v>
      </c>
      <c r="U10" s="18">
        <v>250</v>
      </c>
      <c r="V10" s="18">
        <f>SUMIF($E$22:$E$29,$T10,$M$22:$M$29)+SUMIF($E$31:$E$33,$T10,$M$31:$M$33)</f>
        <v>320</v>
      </c>
    </row>
    <row r="11" spans="1:26" ht="12.75" customHeight="1">
      <c r="B11" s="25">
        <v>5</v>
      </c>
      <c r="C11" s="58" t="s">
        <v>32</v>
      </c>
      <c r="D11" s="152"/>
      <c r="E11" s="153"/>
      <c r="F11" s="84">
        <v>1</v>
      </c>
      <c r="G11" s="84">
        <v>1</v>
      </c>
      <c r="H11" s="84">
        <v>1</v>
      </c>
      <c r="I11" s="84">
        <v>1</v>
      </c>
      <c r="J11" s="84"/>
      <c r="K11" s="84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7" t="s">
        <v>145</v>
      </c>
      <c r="T11" s="77" t="s">
        <v>191</v>
      </c>
      <c r="U11" s="18">
        <v>250</v>
      </c>
      <c r="V11" s="18">
        <f>SUMIF($E$22:$E$29,$T11,$M$22:$M$29)+SUMIF($E$31:$E$33,$T11,$M$31:$M$33)</f>
        <v>640</v>
      </c>
    </row>
    <row r="12" spans="1:26" ht="12.75" customHeight="1">
      <c r="B12" s="25">
        <v>6</v>
      </c>
      <c r="C12" s="58" t="s">
        <v>31</v>
      </c>
      <c r="D12" s="152"/>
      <c r="E12" s="153"/>
      <c r="F12" s="84">
        <v>1</v>
      </c>
      <c r="G12" s="84">
        <v>1</v>
      </c>
      <c r="H12" s="84"/>
      <c r="I12" s="84"/>
      <c r="J12" s="84"/>
      <c r="K12" s="84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52"/>
      <c r="E13" s="153"/>
      <c r="F13" s="84">
        <v>1</v>
      </c>
      <c r="G13" s="84">
        <v>1</v>
      </c>
      <c r="H13" s="84"/>
      <c r="I13" s="84"/>
      <c r="J13" s="84"/>
      <c r="K13" s="84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52"/>
      <c r="E14" s="153"/>
      <c r="F14" s="84">
        <v>1</v>
      </c>
      <c r="G14" s="84">
        <v>1</v>
      </c>
      <c r="H14" s="84"/>
      <c r="I14" s="84"/>
      <c r="J14" s="84"/>
      <c r="K14" s="84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52"/>
      <c r="E15" s="153"/>
      <c r="F15" s="84">
        <v>1</v>
      </c>
      <c r="G15" s="84">
        <v>1</v>
      </c>
      <c r="H15" s="84"/>
      <c r="I15" s="84"/>
      <c r="J15" s="84"/>
      <c r="K15" s="84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52"/>
      <c r="E16" s="153"/>
      <c r="F16" s="84">
        <v>2</v>
      </c>
      <c r="G16" s="84">
        <v>2</v>
      </c>
      <c r="H16" s="84">
        <v>1</v>
      </c>
      <c r="I16" s="84">
        <v>1</v>
      </c>
      <c r="J16" s="84">
        <v>1</v>
      </c>
      <c r="K16" s="84">
        <v>1</v>
      </c>
      <c r="L16" s="21">
        <f t="shared" si="0"/>
        <v>4</v>
      </c>
      <c r="M16" s="21">
        <f t="shared" si="1"/>
        <v>128</v>
      </c>
      <c r="N16" s="154" t="s">
        <v>167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52"/>
      <c r="E17" s="153"/>
      <c r="F17" s="84"/>
      <c r="G17" s="84"/>
      <c r="H17" s="84">
        <v>1</v>
      </c>
      <c r="I17" s="84">
        <v>1</v>
      </c>
      <c r="J17" s="84"/>
      <c r="K17" s="84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52"/>
      <c r="E18" s="153"/>
      <c r="F18" s="84">
        <v>3</v>
      </c>
      <c r="G18" s="84">
        <v>3</v>
      </c>
      <c r="H18" s="84">
        <v>3</v>
      </c>
      <c r="I18" s="84">
        <v>3</v>
      </c>
      <c r="J18" s="84">
        <v>3</v>
      </c>
      <c r="K18" s="84">
        <v>3</v>
      </c>
      <c r="L18" s="21">
        <f t="shared" si="0"/>
        <v>9</v>
      </c>
      <c r="M18" s="21">
        <f t="shared" si="1"/>
        <v>288</v>
      </c>
      <c r="N18" s="154" t="s">
        <v>167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52"/>
      <c r="E19" s="153"/>
      <c r="F19" s="84">
        <v>1</v>
      </c>
      <c r="G19" s="84">
        <v>1</v>
      </c>
      <c r="H19" s="84"/>
      <c r="I19" s="84"/>
      <c r="J19" s="84"/>
      <c r="K19" s="84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52"/>
      <c r="E20" s="152"/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847" t="s">
        <v>171</v>
      </c>
      <c r="C21" s="644"/>
      <c r="D21" s="644"/>
      <c r="E21" s="645"/>
      <c r="F21" s="159">
        <f t="shared" ref="F21:L21" si="2">SUM(F7:F20)</f>
        <v>17</v>
      </c>
      <c r="G21" s="159">
        <f t="shared" si="2"/>
        <v>17</v>
      </c>
      <c r="H21" s="159">
        <f t="shared" si="2"/>
        <v>12</v>
      </c>
      <c r="I21" s="159">
        <f t="shared" si="2"/>
        <v>12</v>
      </c>
      <c r="J21" s="159">
        <f t="shared" si="2"/>
        <v>7</v>
      </c>
      <c r="K21" s="159">
        <f t="shared" si="2"/>
        <v>7</v>
      </c>
      <c r="L21" s="78">
        <f t="shared" si="2"/>
        <v>36</v>
      </c>
      <c r="M21" s="78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846" t="s">
        <v>153</v>
      </c>
      <c r="D22" s="645"/>
      <c r="E22" s="91" t="s">
        <v>169</v>
      </c>
      <c r="F22" s="116"/>
      <c r="G22" s="116"/>
      <c r="H22" s="116"/>
      <c r="I22" s="116"/>
      <c r="J22" s="116">
        <v>1</v>
      </c>
      <c r="K22" s="116">
        <v>1</v>
      </c>
      <c r="L22" s="95">
        <f t="shared" ref="L22:L29" si="3">SUM(F22:K22)/2</f>
        <v>1</v>
      </c>
      <c r="M22" s="21">
        <f t="shared" si="1"/>
        <v>32</v>
      </c>
      <c r="N22" s="851">
        <f>SUM(M22:M29)</f>
        <v>640</v>
      </c>
      <c r="O22" s="851">
        <f>N22+N31</f>
        <v>1600</v>
      </c>
      <c r="P22" s="23"/>
      <c r="S22" s="15" t="s">
        <v>169</v>
      </c>
      <c r="T22" s="852" t="s">
        <v>173</v>
      </c>
      <c r="U22" s="671"/>
      <c r="V22" s="671"/>
      <c r="W22" s="671"/>
      <c r="X22" s="671"/>
    </row>
    <row r="23" spans="1:24" ht="12.75" customHeight="1">
      <c r="B23" s="10">
        <v>16</v>
      </c>
      <c r="C23" s="846" t="s">
        <v>174</v>
      </c>
      <c r="D23" s="645"/>
      <c r="E23" s="91" t="s">
        <v>169</v>
      </c>
      <c r="F23" s="116">
        <v>1</v>
      </c>
      <c r="G23" s="116">
        <v>1</v>
      </c>
      <c r="H23" s="116"/>
      <c r="I23" s="116"/>
      <c r="J23" s="116"/>
      <c r="K23" s="116"/>
      <c r="L23" s="95">
        <f t="shared" si="3"/>
        <v>1</v>
      </c>
      <c r="M23" s="21">
        <f t="shared" si="1"/>
        <v>32</v>
      </c>
      <c r="N23" s="686"/>
      <c r="O23" s="686"/>
      <c r="P23" s="23"/>
      <c r="S23" s="15"/>
      <c r="T23" s="671"/>
      <c r="U23" s="671"/>
      <c r="V23" s="671"/>
      <c r="W23" s="671"/>
      <c r="X23" s="671"/>
    </row>
    <row r="24" spans="1:24" ht="12.75" customHeight="1">
      <c r="B24" s="10">
        <v>17</v>
      </c>
      <c r="C24" s="846" t="s">
        <v>83</v>
      </c>
      <c r="D24" s="645"/>
      <c r="E24" s="91" t="s">
        <v>169</v>
      </c>
      <c r="F24" s="116"/>
      <c r="G24" s="116"/>
      <c r="H24" s="116"/>
      <c r="I24" s="116"/>
      <c r="J24" s="116">
        <v>2</v>
      </c>
      <c r="K24" s="116">
        <v>2</v>
      </c>
      <c r="L24" s="95">
        <f t="shared" si="3"/>
        <v>2</v>
      </c>
      <c r="M24" s="21">
        <f t="shared" si="1"/>
        <v>64</v>
      </c>
      <c r="N24" s="686"/>
      <c r="O24" s="686"/>
      <c r="P24" s="23"/>
      <c r="S24" s="5"/>
      <c r="T24" s="671"/>
      <c r="U24" s="671"/>
      <c r="V24" s="671"/>
      <c r="W24" s="671"/>
      <c r="X24" s="671"/>
    </row>
    <row r="25" spans="1:24" ht="12.75" customHeight="1">
      <c r="B25" s="160">
        <v>18</v>
      </c>
      <c r="C25" s="800" t="s">
        <v>199</v>
      </c>
      <c r="D25" s="801"/>
      <c r="E25" s="77" t="s">
        <v>169</v>
      </c>
      <c r="F25" s="98">
        <v>1</v>
      </c>
      <c r="G25" s="98">
        <v>1</v>
      </c>
      <c r="H25" s="98">
        <v>3</v>
      </c>
      <c r="I25" s="98">
        <v>3</v>
      </c>
      <c r="J25" s="98"/>
      <c r="K25" s="98"/>
      <c r="L25" s="148">
        <f t="shared" si="3"/>
        <v>4</v>
      </c>
      <c r="M25" s="148">
        <f t="shared" si="1"/>
        <v>128</v>
      </c>
      <c r="N25" s="686"/>
      <c r="O25" s="686"/>
      <c r="P25" s="23"/>
      <c r="T25" s="671"/>
      <c r="U25" s="671"/>
      <c r="V25" s="671"/>
      <c r="W25" s="671"/>
      <c r="X25" s="671"/>
    </row>
    <row r="26" spans="1:24" ht="12.75" customHeight="1">
      <c r="B26" s="10">
        <v>19</v>
      </c>
      <c r="C26" s="843" t="s">
        <v>200</v>
      </c>
      <c r="D26" s="645"/>
      <c r="E26" s="77" t="s">
        <v>169</v>
      </c>
      <c r="F26" s="98">
        <v>1</v>
      </c>
      <c r="G26" s="98">
        <v>1</v>
      </c>
      <c r="H26" s="98">
        <v>1</v>
      </c>
      <c r="I26" s="98">
        <v>1</v>
      </c>
      <c r="J26" s="98">
        <v>1</v>
      </c>
      <c r="K26" s="98">
        <v>1</v>
      </c>
      <c r="L26" s="95">
        <f t="shared" si="3"/>
        <v>3</v>
      </c>
      <c r="M26" s="21">
        <f t="shared" si="1"/>
        <v>96</v>
      </c>
      <c r="N26" s="686"/>
      <c r="O26" s="686"/>
      <c r="P26" s="23"/>
      <c r="S26" s="156" t="s">
        <v>189</v>
      </c>
      <c r="T26" s="100" t="s">
        <v>201</v>
      </c>
    </row>
    <row r="27" spans="1:24" ht="12.75" customHeight="1">
      <c r="B27" s="10">
        <v>20</v>
      </c>
      <c r="C27" s="161" t="s">
        <v>202</v>
      </c>
      <c r="D27" s="177"/>
      <c r="E27" s="77" t="s">
        <v>189</v>
      </c>
      <c r="F27" s="98">
        <v>1</v>
      </c>
      <c r="G27" s="98">
        <v>1</v>
      </c>
      <c r="H27" s="98">
        <v>2</v>
      </c>
      <c r="I27" s="98">
        <v>2</v>
      </c>
      <c r="J27" s="98"/>
      <c r="K27" s="98"/>
      <c r="L27" s="95">
        <f t="shared" si="3"/>
        <v>3</v>
      </c>
      <c r="M27" s="21">
        <f t="shared" si="1"/>
        <v>96</v>
      </c>
      <c r="N27" s="686"/>
      <c r="O27" s="686"/>
      <c r="P27" s="23"/>
      <c r="S27" s="156" t="s">
        <v>190</v>
      </c>
      <c r="T27" s="5" t="s">
        <v>203</v>
      </c>
    </row>
    <row r="28" spans="1:24" ht="12.75" customHeight="1">
      <c r="B28" s="10">
        <v>21</v>
      </c>
      <c r="C28" s="161" t="s">
        <v>204</v>
      </c>
      <c r="D28" s="177"/>
      <c r="E28" s="77" t="s">
        <v>190</v>
      </c>
      <c r="F28" s="98"/>
      <c r="G28" s="98"/>
      <c r="H28" s="98">
        <v>2</v>
      </c>
      <c r="I28" s="98">
        <v>2</v>
      </c>
      <c r="J28" s="98"/>
      <c r="K28" s="98"/>
      <c r="L28" s="95">
        <f t="shared" si="3"/>
        <v>2</v>
      </c>
      <c r="M28" s="21">
        <f t="shared" si="1"/>
        <v>64</v>
      </c>
      <c r="N28" s="686"/>
      <c r="O28" s="686"/>
      <c r="P28" s="23"/>
      <c r="S28" s="77" t="s">
        <v>191</v>
      </c>
      <c r="T28" s="5" t="s">
        <v>205</v>
      </c>
    </row>
    <row r="29" spans="1:24" ht="12.75" customHeight="1">
      <c r="B29" s="10">
        <v>22</v>
      </c>
      <c r="C29" s="147" t="s">
        <v>206</v>
      </c>
      <c r="D29" s="178"/>
      <c r="E29" s="77" t="s">
        <v>191</v>
      </c>
      <c r="F29" s="98"/>
      <c r="G29" s="98"/>
      <c r="H29" s="98">
        <v>1</v>
      </c>
      <c r="I29" s="98">
        <v>1</v>
      </c>
      <c r="J29" s="98">
        <v>3</v>
      </c>
      <c r="K29" s="98">
        <v>3</v>
      </c>
      <c r="L29" s="95">
        <f t="shared" si="3"/>
        <v>4</v>
      </c>
      <c r="M29" s="21">
        <f t="shared" si="1"/>
        <v>128</v>
      </c>
      <c r="N29" s="651"/>
      <c r="O29" s="686"/>
      <c r="P29" s="23"/>
    </row>
    <row r="30" spans="1:24" ht="12.75" customHeight="1">
      <c r="B30" s="80" t="s">
        <v>91</v>
      </c>
      <c r="C30" s="137"/>
      <c r="D30" s="81"/>
      <c r="E30" s="162"/>
      <c r="F30" s="107">
        <f t="shared" ref="F30:K30" si="4">SUM(F22:F29)</f>
        <v>4</v>
      </c>
      <c r="G30" s="122">
        <f t="shared" si="4"/>
        <v>4</v>
      </c>
      <c r="H30" s="122">
        <f t="shared" si="4"/>
        <v>9</v>
      </c>
      <c r="I30" s="122">
        <f t="shared" si="4"/>
        <v>9</v>
      </c>
      <c r="J30" s="122">
        <f t="shared" si="4"/>
        <v>7</v>
      </c>
      <c r="K30" s="122">
        <f t="shared" si="4"/>
        <v>7</v>
      </c>
      <c r="L30" s="107">
        <f>SUM(F30:K30)</f>
        <v>40</v>
      </c>
      <c r="M30" s="163">
        <f t="shared" si="1"/>
        <v>1280</v>
      </c>
      <c r="N30" s="18"/>
      <c r="O30" s="686"/>
      <c r="P30" s="23"/>
    </row>
    <row r="31" spans="1:24" ht="12.75" customHeight="1">
      <c r="A31" s="5"/>
      <c r="B31" s="164">
        <v>23</v>
      </c>
      <c r="C31" s="843" t="s">
        <v>208</v>
      </c>
      <c r="D31" s="645"/>
      <c r="E31" s="77" t="s">
        <v>189</v>
      </c>
      <c r="F31" s="98">
        <v>6</v>
      </c>
      <c r="G31" s="98">
        <v>6</v>
      </c>
      <c r="H31" s="98"/>
      <c r="I31" s="98"/>
      <c r="J31" s="98"/>
      <c r="K31" s="98"/>
      <c r="L31" s="95">
        <f>SUM(F31:K31)/2</f>
        <v>6</v>
      </c>
      <c r="M31" s="21">
        <f t="shared" si="1"/>
        <v>192</v>
      </c>
      <c r="N31" s="851">
        <f>SUM(M31:M33)</f>
        <v>960</v>
      </c>
      <c r="O31" s="686"/>
      <c r="P31" s="23"/>
      <c r="R31" s="5"/>
      <c r="S31" s="5"/>
      <c r="T31" s="5"/>
      <c r="U31" s="5"/>
      <c r="V31" s="5"/>
    </row>
    <row r="32" spans="1:24" ht="12.75" customHeight="1">
      <c r="A32" s="5"/>
      <c r="B32" s="164">
        <v>24</v>
      </c>
      <c r="C32" s="843" t="s">
        <v>209</v>
      </c>
      <c r="D32" s="645"/>
      <c r="E32" s="77" t="s">
        <v>190</v>
      </c>
      <c r="F32" s="98"/>
      <c r="G32" s="98"/>
      <c r="H32" s="98">
        <v>8</v>
      </c>
      <c r="I32" s="98">
        <v>8</v>
      </c>
      <c r="J32" s="98"/>
      <c r="K32" s="98"/>
      <c r="L32" s="95">
        <f>SUM(F32:K32)/2</f>
        <v>8</v>
      </c>
      <c r="M32" s="21">
        <f t="shared" si="1"/>
        <v>256</v>
      </c>
      <c r="N32" s="686"/>
      <c r="O32" s="686"/>
      <c r="P32" s="23"/>
      <c r="Q32" s="154" t="s">
        <v>179</v>
      </c>
      <c r="R32" s="5"/>
      <c r="S32" s="5"/>
      <c r="T32" s="5"/>
      <c r="U32" s="5"/>
      <c r="V32" s="5"/>
    </row>
    <row r="33" spans="1:22" ht="12.75" customHeight="1">
      <c r="B33" s="179">
        <v>25</v>
      </c>
      <c r="C33" s="800" t="s">
        <v>210</v>
      </c>
      <c r="D33" s="801"/>
      <c r="E33" s="165" t="s">
        <v>191</v>
      </c>
      <c r="F33" s="166"/>
      <c r="G33" s="167"/>
      <c r="H33" s="167"/>
      <c r="I33" s="167"/>
      <c r="J33" s="167">
        <v>16</v>
      </c>
      <c r="K33" s="167">
        <v>16</v>
      </c>
      <c r="L33" s="148">
        <f>SUM(F33:K33)/2</f>
        <v>16</v>
      </c>
      <c r="M33" s="148">
        <f t="shared" si="1"/>
        <v>512</v>
      </c>
      <c r="N33" s="651"/>
      <c r="O33" s="651"/>
      <c r="P33" s="23"/>
    </row>
    <row r="34" spans="1:22" ht="12.75" customHeight="1">
      <c r="B34" s="853" t="s">
        <v>99</v>
      </c>
      <c r="C34" s="644"/>
      <c r="D34" s="644"/>
      <c r="E34" s="645"/>
      <c r="F34" s="122">
        <f t="shared" ref="F34:K34" si="5">SUM(F31:F33)</f>
        <v>6</v>
      </c>
      <c r="G34" s="122">
        <f t="shared" si="5"/>
        <v>6</v>
      </c>
      <c r="H34" s="122">
        <f t="shared" si="5"/>
        <v>8</v>
      </c>
      <c r="I34" s="122">
        <f t="shared" si="5"/>
        <v>8</v>
      </c>
      <c r="J34" s="122">
        <f t="shared" si="5"/>
        <v>16</v>
      </c>
      <c r="K34" s="122">
        <f t="shared" si="5"/>
        <v>16</v>
      </c>
      <c r="L34" s="107">
        <f>SUM(F34:K34)</f>
        <v>60</v>
      </c>
      <c r="M34" s="163">
        <f t="shared" si="1"/>
        <v>1920</v>
      </c>
      <c r="N34" s="23"/>
      <c r="O34" s="23"/>
      <c r="P34" s="23"/>
    </row>
    <row r="35" spans="1:22" ht="12.75" customHeight="1">
      <c r="B35" s="845" t="s">
        <v>180</v>
      </c>
      <c r="C35" s="644"/>
      <c r="D35" s="644"/>
      <c r="E35" s="645"/>
      <c r="F35" s="169">
        <f t="shared" ref="F35:K35" si="6">F30+F34</f>
        <v>10</v>
      </c>
      <c r="G35" s="169">
        <f t="shared" si="6"/>
        <v>10</v>
      </c>
      <c r="H35" s="169">
        <f t="shared" si="6"/>
        <v>17</v>
      </c>
      <c r="I35" s="169">
        <f t="shared" si="6"/>
        <v>17</v>
      </c>
      <c r="J35" s="169">
        <f t="shared" si="6"/>
        <v>23</v>
      </c>
      <c r="K35" s="169">
        <f t="shared" si="6"/>
        <v>23</v>
      </c>
      <c r="L35" s="170">
        <f>SUM(F35:K35)</f>
        <v>100</v>
      </c>
      <c r="M35" s="171">
        <f t="shared" si="1"/>
        <v>3200</v>
      </c>
      <c r="N35" s="23"/>
      <c r="O35" s="23"/>
      <c r="P35" s="23"/>
    </row>
    <row r="36" spans="1:22" ht="12.75" customHeight="1">
      <c r="B36" s="818" t="s">
        <v>114</v>
      </c>
      <c r="C36" s="644"/>
      <c r="D36" s="644"/>
      <c r="E36" s="645"/>
      <c r="F36" s="136"/>
      <c r="G36" s="136"/>
      <c r="H36" s="136"/>
      <c r="I36" s="136" t="s">
        <v>189</v>
      </c>
      <c r="J36" s="136" t="s">
        <v>190</v>
      </c>
      <c r="K36" s="136" t="s">
        <v>191</v>
      </c>
      <c r="L36" s="18">
        <f>COUNTA(F36:K36)</f>
        <v>3</v>
      </c>
      <c r="M36" s="18">
        <f>COUNTA(T9:T11)</f>
        <v>3</v>
      </c>
      <c r="O36" s="23"/>
      <c r="P36" s="23"/>
    </row>
    <row r="37" spans="1:22" ht="12.75" customHeight="1">
      <c r="A37" s="5"/>
      <c r="B37" s="844" t="s">
        <v>181</v>
      </c>
      <c r="C37" s="644"/>
      <c r="D37" s="644"/>
      <c r="E37" s="645"/>
      <c r="F37" s="142">
        <f t="shared" ref="F37:K37" si="7">F21+F35</f>
        <v>27</v>
      </c>
      <c r="G37" s="142">
        <f t="shared" si="7"/>
        <v>27</v>
      </c>
      <c r="H37" s="142">
        <f t="shared" si="7"/>
        <v>29</v>
      </c>
      <c r="I37" s="142">
        <f t="shared" si="7"/>
        <v>29</v>
      </c>
      <c r="J37" s="142">
        <f t="shared" si="7"/>
        <v>30</v>
      </c>
      <c r="K37" s="142">
        <f t="shared" si="7"/>
        <v>30</v>
      </c>
      <c r="L37" s="142">
        <f>SUM(F37:K37)</f>
        <v>172</v>
      </c>
      <c r="M37" s="39">
        <f>L35*$Q$3</f>
        <v>3200</v>
      </c>
      <c r="O37" s="23"/>
      <c r="P37" s="23"/>
      <c r="R37" s="5"/>
      <c r="S37" s="5"/>
      <c r="T37" s="5"/>
      <c r="U37" s="5"/>
      <c r="V37" s="5"/>
    </row>
    <row r="38" spans="1:22" ht="12.75" customHeight="1">
      <c r="A38" s="5"/>
      <c r="B38" s="25">
        <v>1</v>
      </c>
      <c r="C38" s="843" t="s">
        <v>182</v>
      </c>
      <c r="D38" s="644"/>
      <c r="E38" s="645"/>
      <c r="F38" s="146">
        <v>0.5</v>
      </c>
      <c r="G38" s="146"/>
      <c r="H38" s="146">
        <v>0.5</v>
      </c>
      <c r="I38" s="146"/>
      <c r="J38" s="146">
        <v>0.5</v>
      </c>
      <c r="K38" s="146"/>
      <c r="L38" s="839" t="s">
        <v>137</v>
      </c>
      <c r="M38" s="645"/>
      <c r="O38" s="23"/>
      <c r="P38" s="23"/>
      <c r="R38" s="5"/>
      <c r="S38" s="5"/>
      <c r="T38" s="5"/>
      <c r="U38" s="5"/>
      <c r="V38" s="5"/>
    </row>
    <row r="39" spans="1:22" ht="12.75" customHeight="1">
      <c r="B39" s="25">
        <v>2</v>
      </c>
      <c r="C39" s="843" t="s">
        <v>128</v>
      </c>
      <c r="D39" s="644"/>
      <c r="E39" s="645"/>
      <c r="F39" s="146"/>
      <c r="G39" s="146"/>
      <c r="H39" s="146"/>
      <c r="I39" s="146"/>
      <c r="J39" s="146"/>
      <c r="K39" s="146"/>
      <c r="L39" s="839" t="s">
        <v>137</v>
      </c>
      <c r="M39" s="645"/>
      <c r="O39" s="23"/>
      <c r="P39" s="5"/>
    </row>
    <row r="40" spans="1:22" ht="12.75" customHeight="1">
      <c r="B40" s="25">
        <v>3</v>
      </c>
      <c r="C40" s="810" t="s">
        <v>183</v>
      </c>
      <c r="D40" s="644"/>
      <c r="E40" s="645"/>
      <c r="F40" s="146">
        <v>2</v>
      </c>
      <c r="G40" s="146">
        <v>2</v>
      </c>
      <c r="H40" s="146">
        <v>2</v>
      </c>
      <c r="I40" s="146">
        <v>2</v>
      </c>
      <c r="J40" s="146">
        <v>2</v>
      </c>
      <c r="K40" s="146">
        <v>2</v>
      </c>
      <c r="L40" s="839" t="s">
        <v>137</v>
      </c>
      <c r="M40" s="645"/>
      <c r="O40" s="23"/>
      <c r="P40" s="23"/>
    </row>
    <row r="41" spans="1:22" ht="12.75" customHeight="1">
      <c r="B41" s="799" t="s">
        <v>129</v>
      </c>
      <c r="C41" s="644"/>
      <c r="D41" s="644"/>
      <c r="E41" s="645"/>
      <c r="F41" s="142">
        <f t="shared" ref="F41:K41" si="8">F37+SUM(F38:G40)/2</f>
        <v>29.25</v>
      </c>
      <c r="G41" s="142">
        <f t="shared" si="8"/>
        <v>29.25</v>
      </c>
      <c r="H41" s="142">
        <f t="shared" si="8"/>
        <v>31.25</v>
      </c>
      <c r="I41" s="142">
        <f t="shared" si="8"/>
        <v>31.25</v>
      </c>
      <c r="J41" s="142">
        <f t="shared" si="8"/>
        <v>32.25</v>
      </c>
      <c r="K41" s="142">
        <f t="shared" si="8"/>
        <v>31</v>
      </c>
      <c r="L41" s="142">
        <f>SUM(F41:K41)</f>
        <v>184.25</v>
      </c>
      <c r="M41" s="42"/>
      <c r="N41" s="5"/>
      <c r="O41" s="23"/>
      <c r="P41" s="23"/>
    </row>
    <row r="42" spans="1:22" ht="12.75" customHeight="1">
      <c r="B42" s="66"/>
      <c r="C42" s="68"/>
      <c r="D42" s="68"/>
      <c r="E42" s="68"/>
      <c r="F42" s="69"/>
      <c r="G42" s="69"/>
      <c r="H42" s="69"/>
      <c r="I42" s="69"/>
      <c r="J42" s="69"/>
      <c r="K42" s="69"/>
      <c r="L42" s="69"/>
      <c r="N42" s="5"/>
      <c r="O42" s="5"/>
      <c r="P42" s="5"/>
    </row>
    <row r="43" spans="1:22" ht="12.75" customHeight="1">
      <c r="B43" s="66"/>
      <c r="C43" s="42" t="s">
        <v>77</v>
      </c>
      <c r="D43" s="42"/>
      <c r="E43" s="42"/>
      <c r="F43" s="42"/>
      <c r="G43" s="42"/>
      <c r="H43" s="42"/>
      <c r="I43" s="42"/>
      <c r="J43" s="42"/>
      <c r="K43" s="42"/>
      <c r="L43" s="42"/>
      <c r="N43" s="5"/>
      <c r="O43" s="5"/>
      <c r="P43" s="5"/>
    </row>
    <row r="44" spans="1:22" ht="12.75" customHeight="1">
      <c r="C44" t="s">
        <v>134</v>
      </c>
      <c r="N44" s="5"/>
      <c r="O44" s="5"/>
      <c r="P44" s="5"/>
    </row>
    <row r="45" spans="1:22" ht="12.75" customHeight="1">
      <c r="F45" s="683" t="s">
        <v>78</v>
      </c>
      <c r="G45" s="644"/>
      <c r="H45" s="644"/>
      <c r="I45" s="644"/>
      <c r="J45" s="644"/>
      <c r="K45" s="645"/>
      <c r="N45" s="5"/>
      <c r="O45" s="5"/>
      <c r="P45" s="5"/>
    </row>
    <row r="46" spans="1:22" ht="12.75" customHeight="1">
      <c r="E46" s="5"/>
      <c r="F46" s="798">
        <v>27</v>
      </c>
      <c r="G46" s="645"/>
      <c r="H46" s="798">
        <v>29</v>
      </c>
      <c r="I46" s="645"/>
      <c r="J46" s="798">
        <v>30</v>
      </c>
      <c r="K46" s="645"/>
      <c r="N46" s="5"/>
      <c r="O46" s="5"/>
      <c r="P46" s="5"/>
    </row>
    <row r="47" spans="1:22" ht="12.75" customHeight="1">
      <c r="C47" s="15"/>
      <c r="D47" s="15"/>
      <c r="E47" s="5"/>
      <c r="F47" s="23"/>
      <c r="G47" s="23"/>
      <c r="H47" s="23"/>
      <c r="I47" s="23"/>
      <c r="J47" s="23"/>
      <c r="K47" s="23"/>
      <c r="N47" s="5"/>
      <c r="O47" s="5"/>
      <c r="P47" s="5"/>
    </row>
    <row r="48" spans="1:22" ht="12.75" customHeight="1">
      <c r="C48" s="15" t="s">
        <v>79</v>
      </c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5" t="s">
        <v>80</v>
      </c>
      <c r="D49" s="5"/>
      <c r="E49" s="5"/>
      <c r="N49" s="5"/>
      <c r="O49" s="5"/>
      <c r="P49" s="5"/>
    </row>
    <row r="50" spans="3:16" ht="12.75" customHeight="1">
      <c r="C50" s="5" t="s">
        <v>81</v>
      </c>
      <c r="D50" s="5"/>
      <c r="E50" s="5"/>
      <c r="N50" s="5"/>
      <c r="O50" s="5"/>
      <c r="P50" s="5"/>
    </row>
    <row r="51" spans="3:16" ht="12.75" customHeight="1">
      <c r="C51" t="s">
        <v>156</v>
      </c>
      <c r="E51" s="5"/>
      <c r="N51" s="5"/>
      <c r="O51" s="5"/>
      <c r="P51" s="5"/>
    </row>
    <row r="52" spans="3:16" ht="12.75" customHeight="1">
      <c r="C52" s="5" t="s">
        <v>157</v>
      </c>
      <c r="D52" s="5"/>
      <c r="E52" s="5"/>
      <c r="N52" s="5"/>
      <c r="O52" s="5"/>
      <c r="P52" s="5"/>
    </row>
    <row r="53" spans="3:16" ht="12.75" customHeight="1">
      <c r="C53" s="5" t="s">
        <v>211</v>
      </c>
      <c r="D53" s="5"/>
      <c r="N53" s="5"/>
      <c r="O53" s="5"/>
      <c r="P53" s="5"/>
    </row>
    <row r="54" spans="3:16" ht="12.75" customHeight="1">
      <c r="C54" s="5" t="s">
        <v>158</v>
      </c>
      <c r="D54" s="5"/>
      <c r="N54" s="5"/>
      <c r="O54" s="5"/>
      <c r="P54" s="5"/>
    </row>
    <row r="55" spans="3:16" ht="12.75" customHeight="1">
      <c r="C55" s="5" t="s">
        <v>159</v>
      </c>
      <c r="D55" s="5"/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T22:X25"/>
    <mergeCell ref="C22:D22"/>
    <mergeCell ref="C23:D23"/>
    <mergeCell ref="C25:D25"/>
    <mergeCell ref="O22:O33"/>
    <mergeCell ref="N22:N29"/>
    <mergeCell ref="C26:D26"/>
    <mergeCell ref="C31:D31"/>
    <mergeCell ref="N31:N33"/>
    <mergeCell ref="C33:D33"/>
    <mergeCell ref="C32:D32"/>
    <mergeCell ref="Q5:Q6"/>
    <mergeCell ref="S6:V6"/>
    <mergeCell ref="M5:M6"/>
    <mergeCell ref="B2:F2"/>
    <mergeCell ref="F5:K5"/>
    <mergeCell ref="F6:G6"/>
    <mergeCell ref="H6:I6"/>
    <mergeCell ref="L5:L6"/>
    <mergeCell ref="J6:K6"/>
    <mergeCell ref="B5:B6"/>
    <mergeCell ref="C5:C6"/>
    <mergeCell ref="E5:E6"/>
    <mergeCell ref="B21:E21"/>
    <mergeCell ref="C24:D24"/>
    <mergeCell ref="C40:E40"/>
    <mergeCell ref="B41:E41"/>
    <mergeCell ref="F46:G46"/>
    <mergeCell ref="B34:E34"/>
    <mergeCell ref="B35:E35"/>
    <mergeCell ref="B36:E36"/>
    <mergeCell ref="B37:E37"/>
    <mergeCell ref="C39:E39"/>
    <mergeCell ref="C38:E38"/>
    <mergeCell ref="L38:M38"/>
    <mergeCell ref="H46:I46"/>
    <mergeCell ref="J46:K46"/>
    <mergeCell ref="F45:K45"/>
    <mergeCell ref="L39:M39"/>
    <mergeCell ref="L40:M40"/>
  </mergeCells>
  <conditionalFormatting sqref="E49 C50:D50">
    <cfRule type="cellIs" dxfId="194" priority="1" operator="greaterThan">
      <formula>0</formula>
    </cfRule>
  </conditionalFormatting>
  <conditionalFormatting sqref="M7">
    <cfRule type="cellIs" dxfId="193" priority="2" operator="lessThan">
      <formula>$Q$7</formula>
    </cfRule>
  </conditionalFormatting>
  <conditionalFormatting sqref="M10">
    <cfRule type="cellIs" dxfId="192" priority="3" operator="lessThan">
      <formula>$Q$10</formula>
    </cfRule>
  </conditionalFormatting>
  <conditionalFormatting sqref="M11">
    <cfRule type="cellIs" dxfId="191" priority="4" operator="lessThan">
      <formula>$Q$11</formula>
    </cfRule>
  </conditionalFormatting>
  <conditionalFormatting sqref="M12">
    <cfRule type="cellIs" dxfId="190" priority="5" operator="lessThan">
      <formula>$Q$12</formula>
    </cfRule>
  </conditionalFormatting>
  <conditionalFormatting sqref="M13">
    <cfRule type="cellIs" dxfId="189" priority="6" operator="lessThan">
      <formula>$Q$13</formula>
    </cfRule>
  </conditionalFormatting>
  <conditionalFormatting sqref="M14">
    <cfRule type="cellIs" dxfId="188" priority="7" operator="lessThan">
      <formula>$Q$14</formula>
    </cfRule>
  </conditionalFormatting>
  <conditionalFormatting sqref="M15">
    <cfRule type="cellIs" dxfId="187" priority="8" operator="lessThan">
      <formula>$Q$15</formula>
    </cfRule>
  </conditionalFormatting>
  <conditionalFormatting sqref="M16">
    <cfRule type="cellIs" dxfId="186" priority="9" operator="lessThan">
      <formula>$Q$16</formula>
    </cfRule>
  </conditionalFormatting>
  <conditionalFormatting sqref="M17">
    <cfRule type="cellIs" dxfId="185" priority="10" operator="lessThan">
      <formula>$Q$17</formula>
    </cfRule>
  </conditionalFormatting>
  <conditionalFormatting sqref="M18">
    <cfRule type="cellIs" dxfId="184" priority="11" operator="lessThan">
      <formula>$Q$18</formula>
    </cfRule>
  </conditionalFormatting>
  <conditionalFormatting sqref="M19">
    <cfRule type="cellIs" dxfId="183" priority="12" operator="lessThan">
      <formula>$Q$19</formula>
    </cfRule>
  </conditionalFormatting>
  <conditionalFormatting sqref="M20">
    <cfRule type="cellIs" dxfId="182" priority="13" operator="lessThan">
      <formula>$Q$20</formula>
    </cfRule>
  </conditionalFormatting>
  <conditionalFormatting sqref="M21">
    <cfRule type="cellIs" dxfId="181" priority="14" operator="lessThan">
      <formula>$Q$21</formula>
    </cfRule>
  </conditionalFormatting>
  <conditionalFormatting sqref="L36">
    <cfRule type="cellIs" dxfId="180" priority="15" operator="lessThan">
      <formula>$M$36</formula>
    </cfRule>
  </conditionalFormatting>
  <conditionalFormatting sqref="L36">
    <cfRule type="cellIs" dxfId="179" priority="16" operator="greaterThan">
      <formula>$M$36</formula>
    </cfRule>
  </conditionalFormatting>
  <conditionalFormatting sqref="V8:V9">
    <cfRule type="cellIs" dxfId="178" priority="17" operator="lessThan">
      <formula>$U$8</formula>
    </cfRule>
  </conditionalFormatting>
  <conditionalFormatting sqref="N22:N23">
    <cfRule type="cellIs" dxfId="177" priority="18" operator="lessThan">
      <formula>630</formula>
    </cfRule>
  </conditionalFormatting>
  <conditionalFormatting sqref="O22:O33">
    <cfRule type="cellIs" dxfId="176" priority="19" operator="lessThan">
      <formula>#REF!</formula>
    </cfRule>
  </conditionalFormatting>
  <conditionalFormatting sqref="J37:K37">
    <cfRule type="cellIs" dxfId="175" priority="20" operator="lessThan">
      <formula>$J$46</formula>
    </cfRule>
  </conditionalFormatting>
  <conditionalFormatting sqref="M37">
    <cfRule type="cellIs" dxfId="174" priority="21" operator="lessThan">
      <formula>$Q$34</formula>
    </cfRule>
  </conditionalFormatting>
  <conditionalFormatting sqref="M8">
    <cfRule type="cellIs" dxfId="173" priority="22" operator="lessThan">
      <formula>$Q$8</formula>
    </cfRule>
  </conditionalFormatting>
  <conditionalFormatting sqref="M9">
    <cfRule type="cellIs" dxfId="172" priority="23" operator="lessThan">
      <formula>$Q$9</formula>
    </cfRule>
  </conditionalFormatting>
  <conditionalFormatting sqref="H37:I37">
    <cfRule type="cellIs" dxfId="171" priority="24" operator="greaterThan">
      <formula>$H$46</formula>
    </cfRule>
  </conditionalFormatting>
  <conditionalFormatting sqref="H37:I37">
    <cfRule type="cellIs" dxfId="170" priority="25" operator="lessThan">
      <formula>$H$46</formula>
    </cfRule>
  </conditionalFormatting>
  <conditionalFormatting sqref="F37:G37">
    <cfRule type="cellIs" dxfId="169" priority="26" operator="lessThan">
      <formula>$F$46</formula>
    </cfRule>
  </conditionalFormatting>
  <conditionalFormatting sqref="O22:O33">
    <cfRule type="cellIs" dxfId="168" priority="27" operator="lessThan">
      <formula>#REF!</formula>
    </cfRule>
  </conditionalFormatting>
  <conditionalFormatting sqref="J37">
    <cfRule type="cellIs" dxfId="167" priority="28" operator="greaterThan">
      <formula>$J$46</formula>
    </cfRule>
  </conditionalFormatting>
  <conditionalFormatting sqref="J37">
    <cfRule type="cellIs" dxfId="166" priority="29" operator="lessThan">
      <formula>$J$46</formula>
    </cfRule>
  </conditionalFormatting>
  <dataValidations count="2">
    <dataValidation type="list" allowBlank="1" showErrorMessage="1" sqref="D8">
      <formula1>$T$16:$T$18</formula1>
    </dataValidation>
    <dataValidation type="list" allowBlank="1" showErrorMessage="1" sqref="E22:E29 E31:E33 F36:K36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INFO - 24.06.2025</vt:lpstr>
      <vt:lpstr>TI</vt:lpstr>
      <vt:lpstr>TF</vt:lpstr>
      <vt:lpstr>TR</vt:lpstr>
      <vt:lpstr>TL</vt:lpstr>
      <vt:lpstr>TE</vt:lpstr>
      <vt:lpstr>TA</vt:lpstr>
      <vt:lpstr>ZSZ s</vt:lpstr>
      <vt:lpstr>ZSZ b</vt:lpstr>
      <vt:lpstr>TP</vt:lpstr>
      <vt:lpstr>TM</vt:lpstr>
      <vt:lpstr>TS</vt:lpstr>
      <vt:lpstr>SB m</vt:lpstr>
      <vt:lpstr>SB w</vt:lpstr>
      <vt:lpstr>SB f</vt:lpstr>
      <vt:lpstr>ZSZ k - nie planowany</vt:lpstr>
      <vt:lpstr>INF.03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ZST Strzyżów</cp:lastModifiedBy>
  <cp:lastPrinted>2022-08-22T09:19:44Z</cp:lastPrinted>
  <dcterms:created xsi:type="dcterms:W3CDTF">2019-04-10T06:26:10Z</dcterms:created>
  <dcterms:modified xsi:type="dcterms:W3CDTF">2026-03-24T13:47:46Z</dcterms:modified>
</cp:coreProperties>
</file>