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!Dokumenty DYREKTOR\!Arkusze organizacyjne\2026_27\ramowki\"/>
    </mc:Choice>
  </mc:AlternateContent>
  <bookViews>
    <workbookView xWindow="0" yWindow="0" windowWidth="28800" windowHeight="12312" tabRatio="639" activeTab="9"/>
  </bookViews>
  <sheets>
    <sheet name="INFO - 24.06.2025" sheetId="1" r:id="rId1"/>
    <sheet name="TI" sheetId="3" r:id="rId2"/>
    <sheet name="TR" sheetId="22" r:id="rId3"/>
    <sheet name="TA" sheetId="4" r:id="rId4"/>
    <sheet name="TE" sheetId="24" r:id="rId5"/>
    <sheet name="TL" sheetId="5" r:id="rId6"/>
    <sheet name="ZSZ s" sheetId="11" state="hidden" r:id="rId7"/>
    <sheet name="ZSZ b" sheetId="12" state="hidden" r:id="rId8"/>
    <sheet name="TP" sheetId="23" r:id="rId9"/>
    <sheet name="TM" sheetId="28" r:id="rId10"/>
    <sheet name="TS" sheetId="29" r:id="rId11"/>
    <sheet name="TF" sheetId="25" r:id="rId12"/>
    <sheet name="SB m" sheetId="19" r:id="rId13"/>
    <sheet name="SB w" sheetId="15" r:id="rId14"/>
    <sheet name="SB f" sheetId="27" r:id="rId15"/>
    <sheet name="ZSZ k - nie planowany" sheetId="16" state="hidden" r:id="rId16"/>
  </sheets>
  <definedNames>
    <definedName name="Blokowanie" localSheetId="14">'SB f'!#REF!,'SB f'!#REF!,'SB f'!#REF!,'SB f'!#REF!,'SB f'!#REF!,'SB f'!#REF!,'SB f'!#REF!,'SB f'!#REF!,'SB f'!#REF!,'SB f'!#REF!,'SB f'!#REF!,'SB f'!#REF!,'SB f'!#REF!</definedName>
    <definedName name="Blokowanie" localSheetId="12">'SB m'!#REF!,'SB m'!#REF!,'SB m'!#REF!,'SB m'!#REF!,'SB m'!#REF!,'SB m'!#REF!,'SB m'!#REF!,'SB m'!#REF!,'SB m'!#REF!,'SB m'!#REF!,'SB m'!#REF!,'SB m'!#REF!,'SB m'!#REF!</definedName>
    <definedName name="Blokowanie" localSheetId="13">#REF!</definedName>
    <definedName name="Blokowanie" localSheetId="3">#REF!</definedName>
    <definedName name="Blokowanie" localSheetId="4">#REF!</definedName>
    <definedName name="Blokowanie" localSheetId="11">#REF!</definedName>
    <definedName name="Blokowanie" localSheetId="1">#REF!</definedName>
    <definedName name="Blokowanie" localSheetId="5">#REF!</definedName>
    <definedName name="Blokowanie" localSheetId="9">#REF!</definedName>
    <definedName name="Blokowanie" localSheetId="8">#REF!</definedName>
    <definedName name="Blokowanie" localSheetId="2">#REF!</definedName>
    <definedName name="Blokowanie" localSheetId="10">#REF!</definedName>
    <definedName name="Blokowanie" localSheetId="7">#REF!</definedName>
    <definedName name="Blokowanie" localSheetId="15">#REF!</definedName>
    <definedName name="Blokowanie" localSheetId="6">#REF!</definedName>
    <definedName name="Blokowanie">#REF!</definedName>
    <definedName name="do_zablokowania" localSheetId="14">#REF!,#REF!,#REF!,#REF!,#REF!,#REF!,#REF!,#REF!,#REF!,#REF!,#REF!,#REF!,#REF!,#REF!,#REF!,#REF!</definedName>
    <definedName name="do_zablokowania" localSheetId="12">#REF!,#REF!,#REF!,#REF!,#REF!,#REF!,#REF!,#REF!,#REF!,#REF!,#REF!,#REF!,#REF!,#REF!,#REF!,#REF!</definedName>
    <definedName name="do_zablokowania" localSheetId="13">#REF!</definedName>
    <definedName name="do_zablokowania" localSheetId="3">#REF!</definedName>
    <definedName name="do_zablokowania" localSheetId="4">#REF!</definedName>
    <definedName name="do_zablokowania" localSheetId="11">#REF!</definedName>
    <definedName name="do_zablokowania" localSheetId="1">#REF!</definedName>
    <definedName name="do_zablokowania" localSheetId="5">#REF!</definedName>
    <definedName name="do_zablokowania" localSheetId="9">#REF!</definedName>
    <definedName name="do_zablokowania" localSheetId="8">#REF!</definedName>
    <definedName name="do_zablokowania" localSheetId="2">#REF!</definedName>
    <definedName name="do_zablokowania" localSheetId="10">#REF!</definedName>
    <definedName name="do_zablokowania" localSheetId="7">#REF!</definedName>
    <definedName name="do_zablokowania" localSheetId="15">#REF!</definedName>
    <definedName name="do_zablokowania" localSheetId="6">#REF!</definedName>
    <definedName name="do_zablokowania">#REF!</definedName>
    <definedName name="do_zablokowania2" localSheetId="14">#REF!</definedName>
    <definedName name="do_zablokowania2" localSheetId="4">#REF!</definedName>
    <definedName name="do_zablokowania2" localSheetId="11">#REF!</definedName>
    <definedName name="do_zablokowania2" localSheetId="9">#REF!</definedName>
    <definedName name="do_zablokowania2" localSheetId="10">#REF!</definedName>
    <definedName name="do_zablokowania2">#REF!</definedName>
    <definedName name="fegrg" localSheetId="14">#REF!,#REF!,#REF!,#REF!,#REF!,#REF!,#REF!,#REF!,#REF!,#REF!,#REF!,#REF!,#REF!,#REF!,#REF!,#REF!</definedName>
    <definedName name="fegrg" localSheetId="12">#REF!,#REF!,#REF!,#REF!,#REF!,#REF!,#REF!,#REF!,#REF!,#REF!,#REF!,#REF!,#REF!,#REF!,#REF!,#REF!</definedName>
    <definedName name="fegrg" localSheetId="4">#REF!</definedName>
    <definedName name="fegrg" localSheetId="11">#REF!</definedName>
    <definedName name="fegrg" localSheetId="9">#REF!,#REF!,#REF!,#REF!,#REF!,#REF!,#REF!,#REF!,#REF!,#REF!,#REF!,#REF!,#REF!,#REF!,#REF!,#REF!</definedName>
    <definedName name="fegrg" localSheetId="8">#REF!</definedName>
    <definedName name="fegrg" localSheetId="2">#REF!</definedName>
    <definedName name="fegrg" localSheetId="10">#REF!</definedName>
    <definedName name="fegrg">#REF!</definedName>
    <definedName name="INF.03">TR!$T$13:$T$14</definedName>
    <definedName name="TF_new" localSheetId="14">#REF!</definedName>
    <definedName name="TF_new" localSheetId="4">#REF!</definedName>
    <definedName name="TF_new" localSheetId="11">#REF!</definedName>
    <definedName name="TF_new" localSheetId="9">#REF!</definedName>
    <definedName name="TF_new" localSheetId="8">#REF!</definedName>
    <definedName name="TF_new" localSheetId="10">#REF!</definedName>
    <definedName name="TF_new">#REF!</definedName>
    <definedName name="TUF" localSheetId="14">#REF!,#REF!,#REF!,#REF!,#REF!,#REF!,#REF!,#REF!,#REF!,#REF!,#REF!,#REF!,#REF!,#REF!,#REF!,#REF!</definedName>
    <definedName name="TUF" localSheetId="12">#REF!,#REF!,#REF!,#REF!,#REF!,#REF!,#REF!,#REF!,#REF!,#REF!,#REF!,#REF!,#REF!,#REF!,#REF!,#REF!</definedName>
    <definedName name="TUF" localSheetId="13">#REF!</definedName>
    <definedName name="TUF" localSheetId="3">#REF!</definedName>
    <definedName name="TUF" localSheetId="4">#REF!</definedName>
    <definedName name="TUF" localSheetId="11">#REF!</definedName>
    <definedName name="TUF" localSheetId="1">#REF!</definedName>
    <definedName name="TUF" localSheetId="5">#REF!</definedName>
    <definedName name="TUF" localSheetId="9">#REF!</definedName>
    <definedName name="TUF" localSheetId="8">#REF!</definedName>
    <definedName name="TUF" localSheetId="2">#REF!</definedName>
    <definedName name="TUF" localSheetId="10">#REF!</definedName>
    <definedName name="TUF" localSheetId="7">#REF!</definedName>
    <definedName name="TUF">#REF!</definedName>
    <definedName name="zzzz" localSheetId="14">#REF!,#REF!,#REF!,#REF!,#REF!,#REF!,#REF!,#REF!,#REF!,#REF!,#REF!,#REF!,#REF!,#REF!,#REF!,#REF!</definedName>
    <definedName name="zzzz" localSheetId="12">#REF!,#REF!,#REF!,#REF!,#REF!,#REF!,#REF!,#REF!,#REF!,#REF!,#REF!,#REF!,#REF!,#REF!,#REF!,#REF!</definedName>
    <definedName name="zzzz" localSheetId="13">#REF!</definedName>
    <definedName name="zzzz" localSheetId="3">#REF!</definedName>
    <definedName name="zzzz" localSheetId="4">#REF!</definedName>
    <definedName name="zzzz" localSheetId="11">#REF!</definedName>
    <definedName name="zzzz" localSheetId="5">#REF!</definedName>
    <definedName name="zzzz" localSheetId="9">#REF!</definedName>
    <definedName name="zzzz" localSheetId="8">#REF!</definedName>
    <definedName name="zzzz" localSheetId="2">#REF!</definedName>
    <definedName name="zzzz" localSheetId="10">#REF!</definedName>
    <definedName name="zzzz">#REF!</definedName>
  </definedNames>
  <calcPr calcId="162913"/>
</workbook>
</file>

<file path=xl/calcChain.xml><?xml version="1.0" encoding="utf-8"?>
<calcChain xmlns="http://schemas.openxmlformats.org/spreadsheetml/2006/main">
  <c r="P47" i="24" l="1"/>
  <c r="A32" i="27" l="1"/>
  <c r="A27" i="27"/>
  <c r="A28" i="27"/>
  <c r="A29" i="27"/>
  <c r="A30" i="27"/>
  <c r="A27" i="19"/>
  <c r="A28" i="19"/>
  <c r="A29" i="19"/>
  <c r="A30" i="19"/>
  <c r="A31" i="19"/>
  <c r="A32" i="19"/>
  <c r="A33" i="19"/>
  <c r="A34" i="19"/>
  <c r="G54" i="3" l="1"/>
  <c r="H54" i="3"/>
  <c r="I54" i="3"/>
  <c r="J54" i="3"/>
  <c r="K54" i="3"/>
  <c r="L54" i="3"/>
  <c r="M54" i="3"/>
  <c r="N54" i="3"/>
  <c r="O54" i="3"/>
  <c r="F54" i="3"/>
  <c r="I14" i="19" l="1"/>
  <c r="E17" i="25"/>
  <c r="E17" i="29"/>
  <c r="E17" i="28"/>
  <c r="E17" i="23"/>
  <c r="E17" i="5"/>
  <c r="E17" i="24"/>
  <c r="E17" i="4"/>
  <c r="E17" i="22"/>
  <c r="G27" i="3"/>
  <c r="G31" i="3"/>
  <c r="G42" i="3"/>
  <c r="G53" i="3"/>
  <c r="G57" i="3" s="1"/>
  <c r="G70" i="3"/>
  <c r="I27" i="3"/>
  <c r="I31" i="3"/>
  <c r="I42" i="3"/>
  <c r="I53" i="3"/>
  <c r="I57" i="3"/>
  <c r="I70" i="3"/>
  <c r="K27" i="3"/>
  <c r="K31" i="3"/>
  <c r="K42" i="3"/>
  <c r="K53" i="3"/>
  <c r="K70" i="3"/>
  <c r="M27" i="3"/>
  <c r="M31" i="3"/>
  <c r="M42" i="3"/>
  <c r="M53" i="3"/>
  <c r="M57" i="3"/>
  <c r="M70" i="3"/>
  <c r="K57" i="3" l="1"/>
  <c r="G56" i="28"/>
  <c r="H56" i="28"/>
  <c r="I56" i="28"/>
  <c r="J56" i="28"/>
  <c r="K56" i="28"/>
  <c r="L56" i="28"/>
  <c r="M56" i="28"/>
  <c r="N56" i="28"/>
  <c r="O56" i="28"/>
  <c r="F56" i="28"/>
  <c r="G52" i="22"/>
  <c r="H52" i="22"/>
  <c r="I52" i="22"/>
  <c r="J52" i="22"/>
  <c r="K52" i="22"/>
  <c r="L52" i="22"/>
  <c r="M52" i="22"/>
  <c r="N52" i="22"/>
  <c r="O52" i="22"/>
  <c r="F52" i="22"/>
  <c r="H53" i="3"/>
  <c r="J53" i="3"/>
  <c r="L53" i="3"/>
  <c r="N53" i="3"/>
  <c r="O53" i="3"/>
  <c r="F53" i="3"/>
  <c r="P50" i="3"/>
  <c r="P49" i="22"/>
  <c r="P48" i="4"/>
  <c r="P46" i="5"/>
  <c r="P51" i="28"/>
  <c r="P45" i="25"/>
  <c r="A48" i="29" l="1"/>
  <c r="A49" i="29"/>
  <c r="A50" i="29"/>
  <c r="A51" i="29"/>
  <c r="A52" i="29"/>
  <c r="A53" i="29"/>
  <c r="A33" i="29"/>
  <c r="A34" i="29"/>
  <c r="A35" i="29"/>
  <c r="A36" i="29"/>
  <c r="A37" i="29"/>
  <c r="A40" i="29"/>
  <c r="A41" i="29"/>
  <c r="A42" i="29"/>
  <c r="A38" i="29"/>
  <c r="A39" i="29"/>
  <c r="A43" i="29"/>
  <c r="A44" i="29"/>
  <c r="A45" i="29"/>
  <c r="P43" i="28"/>
  <c r="A49" i="23"/>
  <c r="A50" i="23"/>
  <c r="A51" i="23"/>
  <c r="A52" i="23"/>
  <c r="A53" i="23"/>
  <c r="A54" i="23"/>
  <c r="A33" i="23"/>
  <c r="A34" i="23"/>
  <c r="A35" i="23"/>
  <c r="A36" i="23"/>
  <c r="A37" i="23"/>
  <c r="A38" i="23"/>
  <c r="A39" i="23"/>
  <c r="A40" i="23"/>
  <c r="A41" i="23"/>
  <c r="A42" i="23"/>
  <c r="A43" i="23"/>
  <c r="A44" i="23"/>
  <c r="A45" i="23"/>
  <c r="A46" i="23"/>
  <c r="O71" i="29" l="1"/>
  <c r="N71" i="29"/>
  <c r="M71" i="29"/>
  <c r="L71" i="29"/>
  <c r="K71" i="29"/>
  <c r="J71" i="29"/>
  <c r="I71" i="29"/>
  <c r="H71" i="29"/>
  <c r="G71" i="29"/>
  <c r="F71" i="29"/>
  <c r="P59" i="29"/>
  <c r="P57" i="29"/>
  <c r="P56" i="29"/>
  <c r="O54" i="29"/>
  <c r="N54" i="29"/>
  <c r="M54" i="29"/>
  <c r="L54" i="29"/>
  <c r="K54" i="29"/>
  <c r="J54" i="29"/>
  <c r="I54" i="29"/>
  <c r="H54" i="29"/>
  <c r="G54" i="29"/>
  <c r="F54" i="29"/>
  <c r="P53" i="29"/>
  <c r="P52" i="29"/>
  <c r="P51" i="29"/>
  <c r="R51" i="29" s="1"/>
  <c r="T50" i="29"/>
  <c r="P50" i="29"/>
  <c r="R50" i="29" s="1"/>
  <c r="P49" i="29"/>
  <c r="R49" i="29" s="1"/>
  <c r="P48" i="29"/>
  <c r="P47" i="29"/>
  <c r="R47" i="29" s="1"/>
  <c r="A47" i="29"/>
  <c r="O46" i="29"/>
  <c r="N46" i="29"/>
  <c r="M46" i="29"/>
  <c r="L46" i="29"/>
  <c r="K46" i="29"/>
  <c r="J46" i="29"/>
  <c r="I46" i="29"/>
  <c r="H46" i="29"/>
  <c r="G46" i="29"/>
  <c r="F46" i="29"/>
  <c r="P45" i="29"/>
  <c r="R45" i="29" s="1"/>
  <c r="P44" i="29"/>
  <c r="R44" i="29" s="1"/>
  <c r="P43" i="29"/>
  <c r="R43" i="29" s="1"/>
  <c r="P39" i="29"/>
  <c r="R39" i="29" s="1"/>
  <c r="P38" i="29"/>
  <c r="R38" i="29" s="1"/>
  <c r="P42" i="29"/>
  <c r="R42" i="29" s="1"/>
  <c r="P41" i="29"/>
  <c r="R41" i="29" s="1"/>
  <c r="P40" i="29"/>
  <c r="R40" i="29" s="1"/>
  <c r="P37" i="29"/>
  <c r="R37" i="29" s="1"/>
  <c r="P36" i="29"/>
  <c r="R36" i="29" s="1"/>
  <c r="P35" i="29"/>
  <c r="R35" i="29" s="1"/>
  <c r="P34" i="29"/>
  <c r="R34" i="29" s="1"/>
  <c r="P33" i="29"/>
  <c r="R33" i="29" s="1"/>
  <c r="P32" i="29"/>
  <c r="R32" i="29" s="1"/>
  <c r="A32" i="29"/>
  <c r="O31" i="29"/>
  <c r="N31" i="29"/>
  <c r="M31" i="29"/>
  <c r="L31" i="29"/>
  <c r="K31" i="29"/>
  <c r="J31" i="29"/>
  <c r="I31" i="29"/>
  <c r="H31" i="29"/>
  <c r="G31" i="29"/>
  <c r="F31" i="29"/>
  <c r="P30" i="29"/>
  <c r="P29" i="29"/>
  <c r="O27" i="29"/>
  <c r="N27" i="29"/>
  <c r="M27" i="29"/>
  <c r="L27" i="29"/>
  <c r="K27" i="29"/>
  <c r="J27" i="29"/>
  <c r="I27" i="29"/>
  <c r="H27" i="29"/>
  <c r="G27" i="29"/>
  <c r="F27" i="29"/>
  <c r="P26" i="29"/>
  <c r="P25" i="29"/>
  <c r="P24" i="29"/>
  <c r="P23" i="29"/>
  <c r="P22" i="29"/>
  <c r="P21" i="29"/>
  <c r="P20" i="29"/>
  <c r="P19" i="29"/>
  <c r="P18" i="29"/>
  <c r="P17" i="29"/>
  <c r="P16" i="29"/>
  <c r="P15" i="29"/>
  <c r="P14" i="29"/>
  <c r="P13" i="29"/>
  <c r="P12" i="29"/>
  <c r="H5" i="29"/>
  <c r="D5" i="29"/>
  <c r="P62" i="28"/>
  <c r="P59" i="28"/>
  <c r="P58" i="28"/>
  <c r="P55" i="28"/>
  <c r="A55" i="28"/>
  <c r="P54" i="28"/>
  <c r="A54" i="28"/>
  <c r="P50" i="28"/>
  <c r="S51" i="28" s="1"/>
  <c r="A50" i="28"/>
  <c r="P49" i="28"/>
  <c r="A49" i="28"/>
  <c r="P48" i="28"/>
  <c r="S49" i="28" s="1"/>
  <c r="A48" i="28"/>
  <c r="P53" i="28"/>
  <c r="S48" i="28" s="1"/>
  <c r="P52" i="28"/>
  <c r="A52" i="28"/>
  <c r="P47" i="28"/>
  <c r="S47" i="28" s="1"/>
  <c r="A47" i="28"/>
  <c r="P46" i="28"/>
  <c r="S46" i="28" s="1"/>
  <c r="A46" i="28"/>
  <c r="O45" i="28"/>
  <c r="N45" i="28"/>
  <c r="N57" i="28" s="1"/>
  <c r="M45" i="28"/>
  <c r="L45" i="28"/>
  <c r="K45" i="28"/>
  <c r="J45" i="28"/>
  <c r="I45" i="28"/>
  <c r="H45" i="28"/>
  <c r="G45" i="28"/>
  <c r="F45" i="28"/>
  <c r="P44" i="28"/>
  <c r="S44" i="28" s="1"/>
  <c r="A44" i="28"/>
  <c r="P42" i="28"/>
  <c r="S42" i="28" s="1"/>
  <c r="A42" i="28"/>
  <c r="P41" i="28"/>
  <c r="S41" i="28" s="1"/>
  <c r="A41" i="28"/>
  <c r="P40" i="28"/>
  <c r="S40" i="28" s="1"/>
  <c r="A40" i="28"/>
  <c r="P39" i="28"/>
  <c r="S39" i="28" s="1"/>
  <c r="A39" i="28"/>
  <c r="P38" i="28"/>
  <c r="S38" i="28" s="1"/>
  <c r="A38" i="28"/>
  <c r="P37" i="28"/>
  <c r="S37" i="28" s="1"/>
  <c r="A37" i="28"/>
  <c r="P36" i="28"/>
  <c r="S36" i="28" s="1"/>
  <c r="A36" i="28"/>
  <c r="P35" i="28"/>
  <c r="S35" i="28" s="1"/>
  <c r="A35" i="28"/>
  <c r="P34" i="28"/>
  <c r="S34" i="28" s="1"/>
  <c r="A34" i="28"/>
  <c r="P33" i="28"/>
  <c r="S33" i="28" s="1"/>
  <c r="A33" i="28"/>
  <c r="P32" i="28"/>
  <c r="S32" i="28" s="1"/>
  <c r="A32" i="28"/>
  <c r="O31" i="28"/>
  <c r="N31" i="28"/>
  <c r="M31" i="28"/>
  <c r="L31" i="28"/>
  <c r="K31" i="28"/>
  <c r="J31" i="28"/>
  <c r="I31" i="28"/>
  <c r="H31" i="28"/>
  <c r="G31" i="28"/>
  <c r="F31" i="28"/>
  <c r="P30" i="28"/>
  <c r="P29" i="28"/>
  <c r="O27" i="28"/>
  <c r="N27" i="28"/>
  <c r="M27" i="28"/>
  <c r="L27" i="28"/>
  <c r="K27" i="28"/>
  <c r="J27" i="28"/>
  <c r="I27" i="28"/>
  <c r="H27" i="28"/>
  <c r="G27" i="28"/>
  <c r="F27" i="28"/>
  <c r="P26" i="28"/>
  <c r="P25" i="28"/>
  <c r="P24" i="28"/>
  <c r="P23" i="28"/>
  <c r="P22" i="28"/>
  <c r="P21" i="28"/>
  <c r="P20" i="28"/>
  <c r="P19" i="28"/>
  <c r="P18" i="28"/>
  <c r="P17" i="28"/>
  <c r="P16" i="28"/>
  <c r="P15" i="28"/>
  <c r="V14" i="28"/>
  <c r="P14" i="28"/>
  <c r="V13" i="28"/>
  <c r="P13" i="28"/>
  <c r="P12" i="28"/>
  <c r="H5" i="28"/>
  <c r="D5" i="28"/>
  <c r="K57" i="28" l="1"/>
  <c r="K60" i="28" s="1"/>
  <c r="K61" i="28" s="1"/>
  <c r="K74" i="28" s="1"/>
  <c r="L55" i="29"/>
  <c r="L58" i="29" s="1"/>
  <c r="N55" i="29"/>
  <c r="N58" i="29" s="1"/>
  <c r="Q13" i="29"/>
  <c r="G55" i="29"/>
  <c r="H55" i="29"/>
  <c r="H58" i="29" s="1"/>
  <c r="I55" i="29"/>
  <c r="I58" i="29" s="1"/>
  <c r="J55" i="29"/>
  <c r="J58" i="29" s="1"/>
  <c r="K55" i="29"/>
  <c r="K58" i="29" s="1"/>
  <c r="Q18" i="29"/>
  <c r="F55" i="29"/>
  <c r="F58" i="29" s="1"/>
  <c r="P71" i="29"/>
  <c r="P27" i="29"/>
  <c r="P31" i="29"/>
  <c r="V14" i="29"/>
  <c r="M55" i="29"/>
  <c r="M58" i="29" s="1"/>
  <c r="O55" i="29"/>
  <c r="O58" i="29" s="1"/>
  <c r="P46" i="29"/>
  <c r="P54" i="29"/>
  <c r="G58" i="29"/>
  <c r="Q13" i="28"/>
  <c r="L57" i="28"/>
  <c r="L60" i="28" s="1"/>
  <c r="L61" i="28" s="1"/>
  <c r="L74" i="28" s="1"/>
  <c r="M57" i="28"/>
  <c r="M60" i="28" s="1"/>
  <c r="M61" i="28" s="1"/>
  <c r="M74" i="28" s="1"/>
  <c r="P31" i="28"/>
  <c r="O57" i="28"/>
  <c r="O60" i="28" s="1"/>
  <c r="O61" i="28" s="1"/>
  <c r="O74" i="28" s="1"/>
  <c r="F57" i="28"/>
  <c r="F60" i="28" s="1"/>
  <c r="F61" i="28" s="1"/>
  <c r="G57" i="28"/>
  <c r="G60" i="28" s="1"/>
  <c r="G61" i="28" s="1"/>
  <c r="G74" i="28" s="1"/>
  <c r="H57" i="28"/>
  <c r="P45" i="28"/>
  <c r="N60" i="28"/>
  <c r="N61" i="28" s="1"/>
  <c r="N74" i="28" s="1"/>
  <c r="I57" i="28"/>
  <c r="I60" i="28" s="1"/>
  <c r="I61" i="28" s="1"/>
  <c r="I74" i="28" s="1"/>
  <c r="J57" i="28"/>
  <c r="J60" i="28" s="1"/>
  <c r="J61" i="28" s="1"/>
  <c r="J74" i="28" s="1"/>
  <c r="Q18" i="28"/>
  <c r="S36" i="29"/>
  <c r="V13" i="29"/>
  <c r="S50" i="29"/>
  <c r="T48" i="28"/>
  <c r="T38" i="28"/>
  <c r="P27" i="28"/>
  <c r="P56" i="28"/>
  <c r="P58" i="29" l="1"/>
  <c r="P55" i="29"/>
  <c r="P57" i="28"/>
  <c r="H60" i="28"/>
  <c r="H61" i="28" s="1"/>
  <c r="H74" i="28" s="1"/>
  <c r="F74" i="28"/>
  <c r="P74" i="28" l="1"/>
  <c r="P61" i="28"/>
  <c r="P60" i="28"/>
  <c r="I31" i="19"/>
  <c r="I32" i="19"/>
  <c r="P43" i="23"/>
  <c r="P41" i="23"/>
  <c r="P45" i="23"/>
  <c r="P46" i="23"/>
  <c r="A44" i="5" l="1"/>
  <c r="I29" i="19" l="1"/>
  <c r="E17" i="3" l="1"/>
  <c r="P44" i="25" l="1"/>
  <c r="P43" i="25"/>
  <c r="P50" i="23"/>
  <c r="P49" i="23"/>
  <c r="P45" i="5"/>
  <c r="P44" i="5"/>
  <c r="P49" i="3"/>
  <c r="P48" i="3"/>
  <c r="P46" i="24" l="1"/>
  <c r="P45" i="24"/>
  <c r="P47" i="4"/>
  <c r="P46" i="4"/>
  <c r="P48" i="22"/>
  <c r="P47" i="22"/>
  <c r="P39" i="23" l="1"/>
  <c r="P53" i="25"/>
  <c r="P60" i="23"/>
  <c r="P54" i="5"/>
  <c r="P55" i="24"/>
  <c r="P56" i="4"/>
  <c r="P58" i="3"/>
  <c r="P57" i="22"/>
  <c r="I28" i="27" l="1"/>
  <c r="G34" i="27" l="1"/>
  <c r="H34" i="27"/>
  <c r="F34" i="27"/>
  <c r="G31" i="27"/>
  <c r="H31" i="27"/>
  <c r="I32" i="27"/>
  <c r="I38" i="27"/>
  <c r="I36" i="27"/>
  <c r="I33" i="27"/>
  <c r="J32" i="27" s="1"/>
  <c r="A33" i="27"/>
  <c r="F31" i="27"/>
  <c r="F35" i="27" s="1"/>
  <c r="I30" i="27"/>
  <c r="I29" i="27"/>
  <c r="I27" i="27"/>
  <c r="I26" i="27"/>
  <c r="A26" i="27"/>
  <c r="H25" i="27"/>
  <c r="G25" i="27"/>
  <c r="F25" i="27"/>
  <c r="I24" i="27"/>
  <c r="I22" i="27"/>
  <c r="I21" i="27"/>
  <c r="I20" i="27"/>
  <c r="I19" i="27"/>
  <c r="I18" i="27"/>
  <c r="I17" i="27"/>
  <c r="I16" i="27"/>
  <c r="I15" i="27"/>
  <c r="I14" i="27"/>
  <c r="I13" i="27"/>
  <c r="I12" i="27"/>
  <c r="I11" i="27"/>
  <c r="F37" i="27" l="1"/>
  <c r="J26" i="27"/>
  <c r="K26" i="27" s="1"/>
  <c r="L33" i="27" s="1"/>
  <c r="I31" i="27"/>
  <c r="H35" i="27"/>
  <c r="I34" i="27"/>
  <c r="I25" i="27"/>
  <c r="G35" i="27"/>
  <c r="H37" i="27" l="1"/>
  <c r="H43" i="27" s="1"/>
  <c r="G37" i="27"/>
  <c r="G43" i="27" s="1"/>
  <c r="F43" i="27"/>
  <c r="I35" i="27"/>
  <c r="P43" i="4"/>
  <c r="I43" i="27" l="1"/>
  <c r="I37" i="27"/>
  <c r="I39" i="27" s="1"/>
  <c r="P35" i="25"/>
  <c r="A43" i="22" l="1"/>
  <c r="A44" i="22"/>
  <c r="A45" i="22"/>
  <c r="A46" i="22"/>
  <c r="A48" i="22"/>
  <c r="A50" i="22"/>
  <c r="A42" i="22"/>
  <c r="A37" i="22"/>
  <c r="A38" i="22"/>
  <c r="A39" i="22"/>
  <c r="A40" i="22"/>
  <c r="A36" i="22"/>
  <c r="A34" i="22"/>
  <c r="A35" i="22"/>
  <c r="A33" i="22"/>
  <c r="G39" i="5" l="1"/>
  <c r="H39" i="5"/>
  <c r="I39" i="5"/>
  <c r="J39" i="5"/>
  <c r="K39" i="5"/>
  <c r="L39" i="5"/>
  <c r="M39" i="5"/>
  <c r="N39" i="5"/>
  <c r="O39" i="5"/>
  <c r="G27" i="5"/>
  <c r="H27" i="5"/>
  <c r="I27" i="5"/>
  <c r="J27" i="5"/>
  <c r="K27" i="5"/>
  <c r="L27" i="5"/>
  <c r="M27" i="5"/>
  <c r="N27" i="5"/>
  <c r="O27" i="5"/>
  <c r="G31" i="22"/>
  <c r="H31" i="22"/>
  <c r="I31" i="22"/>
  <c r="J31" i="22"/>
  <c r="K31" i="22"/>
  <c r="L31" i="22"/>
  <c r="M31" i="22"/>
  <c r="N31" i="22"/>
  <c r="O31" i="22"/>
  <c r="F31" i="22"/>
  <c r="H42" i="3" l="1"/>
  <c r="J42" i="3"/>
  <c r="L42" i="3"/>
  <c r="N42" i="3"/>
  <c r="O42" i="3"/>
  <c r="F42" i="3"/>
  <c r="H31" i="3"/>
  <c r="J31" i="3"/>
  <c r="L31" i="3"/>
  <c r="N31" i="3"/>
  <c r="O31" i="3"/>
  <c r="F31" i="3"/>
  <c r="H27" i="3"/>
  <c r="J27" i="3"/>
  <c r="L27" i="3"/>
  <c r="N27" i="3"/>
  <c r="O27" i="3"/>
  <c r="F27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O57" i="3" l="1"/>
  <c r="N57" i="3"/>
  <c r="J57" i="3"/>
  <c r="L57" i="3"/>
  <c r="H57" i="3"/>
  <c r="P51" i="25"/>
  <c r="P50" i="25"/>
  <c r="O48" i="25"/>
  <c r="N48" i="25"/>
  <c r="M48" i="25"/>
  <c r="L48" i="25"/>
  <c r="K48" i="25"/>
  <c r="J48" i="25"/>
  <c r="I48" i="25"/>
  <c r="H48" i="25"/>
  <c r="G48" i="25"/>
  <c r="F48" i="25"/>
  <c r="P47" i="25"/>
  <c r="A47" i="25"/>
  <c r="P46" i="25"/>
  <c r="A46" i="25"/>
  <c r="A44" i="25"/>
  <c r="P42" i="25"/>
  <c r="A42" i="25"/>
  <c r="P41" i="25"/>
  <c r="A41" i="25"/>
  <c r="O40" i="25"/>
  <c r="N40" i="25"/>
  <c r="N49" i="25" s="1"/>
  <c r="M40" i="25"/>
  <c r="M49" i="25" s="1"/>
  <c r="L40" i="25"/>
  <c r="K40" i="25"/>
  <c r="J40" i="25"/>
  <c r="I40" i="25"/>
  <c r="H40" i="25"/>
  <c r="G40" i="25"/>
  <c r="F40" i="25"/>
  <c r="P39" i="25"/>
  <c r="A39" i="25"/>
  <c r="P38" i="25"/>
  <c r="A38" i="25"/>
  <c r="P37" i="25"/>
  <c r="A37" i="25"/>
  <c r="P36" i="25"/>
  <c r="A36" i="25"/>
  <c r="P34" i="25"/>
  <c r="A34" i="25"/>
  <c r="P33" i="25"/>
  <c r="A33" i="25"/>
  <c r="P32" i="25"/>
  <c r="A32" i="25"/>
  <c r="O31" i="25"/>
  <c r="N31" i="25"/>
  <c r="M31" i="25"/>
  <c r="L31" i="25"/>
  <c r="K31" i="25"/>
  <c r="J31" i="25"/>
  <c r="I31" i="25"/>
  <c r="H31" i="25"/>
  <c r="G31" i="25"/>
  <c r="F31" i="25"/>
  <c r="P30" i="25"/>
  <c r="P29" i="25"/>
  <c r="O27" i="25"/>
  <c r="N27" i="25"/>
  <c r="M27" i="25"/>
  <c r="L27" i="25"/>
  <c r="K27" i="25"/>
  <c r="J27" i="25"/>
  <c r="I27" i="25"/>
  <c r="H27" i="25"/>
  <c r="G27" i="25"/>
  <c r="F27" i="25"/>
  <c r="P26" i="25"/>
  <c r="P25" i="25"/>
  <c r="P24" i="25"/>
  <c r="P23" i="25"/>
  <c r="P22" i="25"/>
  <c r="P21" i="25"/>
  <c r="P20" i="25"/>
  <c r="P19" i="25"/>
  <c r="P18" i="25"/>
  <c r="P17" i="25"/>
  <c r="P16" i="25"/>
  <c r="P15" i="25"/>
  <c r="V14" i="25"/>
  <c r="P14" i="25"/>
  <c r="V13" i="25"/>
  <c r="P13" i="25"/>
  <c r="P12" i="25"/>
  <c r="H5" i="25"/>
  <c r="D5" i="25"/>
  <c r="P53" i="24"/>
  <c r="P52" i="24"/>
  <c r="O50" i="24"/>
  <c r="N50" i="24"/>
  <c r="M50" i="24"/>
  <c r="L50" i="24"/>
  <c r="K50" i="24"/>
  <c r="J50" i="24"/>
  <c r="I50" i="24"/>
  <c r="H50" i="24"/>
  <c r="G50" i="24"/>
  <c r="F50" i="24"/>
  <c r="P49" i="24"/>
  <c r="A49" i="24"/>
  <c r="P48" i="24"/>
  <c r="A48" i="24"/>
  <c r="A46" i="24"/>
  <c r="P44" i="24"/>
  <c r="A44" i="24"/>
  <c r="P43" i="24"/>
  <c r="A43" i="24"/>
  <c r="P42" i="24"/>
  <c r="A42" i="24"/>
  <c r="P41" i="24"/>
  <c r="A41" i="24"/>
  <c r="P40" i="24"/>
  <c r="A40" i="24"/>
  <c r="O39" i="24"/>
  <c r="N39" i="24"/>
  <c r="M39" i="24"/>
  <c r="L39" i="24"/>
  <c r="K39" i="24"/>
  <c r="J39" i="24"/>
  <c r="I39" i="24"/>
  <c r="I51" i="24" s="1"/>
  <c r="H39" i="24"/>
  <c r="G39" i="24"/>
  <c r="F39" i="24"/>
  <c r="P38" i="24"/>
  <c r="A38" i="24"/>
  <c r="P37" i="24"/>
  <c r="A37" i="24"/>
  <c r="P36" i="24"/>
  <c r="A36" i="24"/>
  <c r="P35" i="24"/>
  <c r="A35" i="24"/>
  <c r="P34" i="24"/>
  <c r="A34" i="24"/>
  <c r="P33" i="24"/>
  <c r="A33" i="24"/>
  <c r="P32" i="24"/>
  <c r="A32" i="24"/>
  <c r="O31" i="24"/>
  <c r="N31" i="24"/>
  <c r="M31" i="24"/>
  <c r="L31" i="24"/>
  <c r="K31" i="24"/>
  <c r="J31" i="24"/>
  <c r="I31" i="24"/>
  <c r="H31" i="24"/>
  <c r="G31" i="24"/>
  <c r="F31" i="24"/>
  <c r="P30" i="24"/>
  <c r="P29" i="24"/>
  <c r="O27" i="24"/>
  <c r="N27" i="24"/>
  <c r="M27" i="24"/>
  <c r="L27" i="24"/>
  <c r="K27" i="24"/>
  <c r="J27" i="24"/>
  <c r="I27" i="24"/>
  <c r="H27" i="24"/>
  <c r="G27" i="24"/>
  <c r="F27" i="24"/>
  <c r="P26" i="24"/>
  <c r="P25" i="24"/>
  <c r="P24" i="24"/>
  <c r="P23" i="24"/>
  <c r="P22" i="24"/>
  <c r="P21" i="24"/>
  <c r="P20" i="24"/>
  <c r="P19" i="24"/>
  <c r="P18" i="24"/>
  <c r="P17" i="24"/>
  <c r="P16" i="24"/>
  <c r="P15" i="24"/>
  <c r="P14" i="24"/>
  <c r="P13" i="24"/>
  <c r="P12" i="24"/>
  <c r="H5" i="24"/>
  <c r="D5" i="24"/>
  <c r="Q13" i="24" l="1"/>
  <c r="M52" i="25"/>
  <c r="M51" i="24"/>
  <c r="M54" i="24"/>
  <c r="I54" i="24"/>
  <c r="I49" i="25"/>
  <c r="I52" i="25" s="1"/>
  <c r="J49" i="25"/>
  <c r="J65" i="25"/>
  <c r="J52" i="25"/>
  <c r="N65" i="25"/>
  <c r="N52" i="25"/>
  <c r="Q18" i="25"/>
  <c r="H51" i="24"/>
  <c r="H67" i="24" s="1"/>
  <c r="L51" i="24"/>
  <c r="L67" i="24" s="1"/>
  <c r="G51" i="24"/>
  <c r="G54" i="24" s="1"/>
  <c r="K51" i="24"/>
  <c r="K54" i="24" s="1"/>
  <c r="O51" i="24"/>
  <c r="O54" i="24" s="1"/>
  <c r="G49" i="25"/>
  <c r="G52" i="25" s="1"/>
  <c r="O49" i="25"/>
  <c r="O65" i="25" s="1"/>
  <c r="H49" i="25"/>
  <c r="H65" i="25" s="1"/>
  <c r="L49" i="25"/>
  <c r="L65" i="25" s="1"/>
  <c r="M67" i="24"/>
  <c r="K49" i="25"/>
  <c r="K65" i="25" s="1"/>
  <c r="K67" i="24"/>
  <c r="O67" i="24"/>
  <c r="Q13" i="25"/>
  <c r="I65" i="25"/>
  <c r="M65" i="25"/>
  <c r="G65" i="25"/>
  <c r="Q18" i="24"/>
  <c r="P27" i="24"/>
  <c r="P31" i="24"/>
  <c r="J51" i="24"/>
  <c r="J67" i="24" s="1"/>
  <c r="N51" i="24"/>
  <c r="N54" i="24" s="1"/>
  <c r="P31" i="25"/>
  <c r="P40" i="25"/>
  <c r="I67" i="24"/>
  <c r="P39" i="24"/>
  <c r="G67" i="24"/>
  <c r="F51" i="24"/>
  <c r="F54" i="24" s="1"/>
  <c r="F49" i="25"/>
  <c r="P48" i="25"/>
  <c r="P27" i="25"/>
  <c r="N67" i="24"/>
  <c r="P50" i="24"/>
  <c r="P49" i="25" l="1"/>
  <c r="J54" i="24"/>
  <c r="L54" i="24"/>
  <c r="H54" i="24"/>
  <c r="F52" i="25"/>
  <c r="O52" i="25"/>
  <c r="L52" i="25"/>
  <c r="K52" i="25"/>
  <c r="H52" i="25"/>
  <c r="P51" i="24"/>
  <c r="P54" i="24" l="1"/>
  <c r="P52" i="25"/>
  <c r="F67" i="24"/>
  <c r="P67" i="24" s="1"/>
  <c r="F65" i="25"/>
  <c r="P65" i="25" s="1"/>
  <c r="P58" i="23" l="1"/>
  <c r="P57" i="23"/>
  <c r="O55" i="23"/>
  <c r="N55" i="23"/>
  <c r="M55" i="23"/>
  <c r="L55" i="23"/>
  <c r="K55" i="23"/>
  <c r="J55" i="23"/>
  <c r="I55" i="23"/>
  <c r="H55" i="23"/>
  <c r="G55" i="23"/>
  <c r="F55" i="23"/>
  <c r="P54" i="23"/>
  <c r="P53" i="23"/>
  <c r="P52" i="23"/>
  <c r="R52" i="23" s="1"/>
  <c r="T51" i="23"/>
  <c r="P51" i="23"/>
  <c r="R51" i="23" s="1"/>
  <c r="P48" i="23"/>
  <c r="R48" i="23" s="1"/>
  <c r="A48" i="23"/>
  <c r="O47" i="23"/>
  <c r="N47" i="23"/>
  <c r="M47" i="23"/>
  <c r="L47" i="23"/>
  <c r="K47" i="23"/>
  <c r="J47" i="23"/>
  <c r="I47" i="23"/>
  <c r="H47" i="23"/>
  <c r="G47" i="23"/>
  <c r="F47" i="23"/>
  <c r="R46" i="23"/>
  <c r="R41" i="23"/>
  <c r="P40" i="23"/>
  <c r="R40" i="23" s="1"/>
  <c r="P38" i="23"/>
  <c r="R38" i="23" s="1"/>
  <c r="P37" i="23"/>
  <c r="R37" i="23" s="1"/>
  <c r="P36" i="23"/>
  <c r="R36" i="23" s="1"/>
  <c r="P35" i="23"/>
  <c r="R35" i="23" s="1"/>
  <c r="P34" i="23"/>
  <c r="R34" i="23" s="1"/>
  <c r="P33" i="23"/>
  <c r="R33" i="23" s="1"/>
  <c r="P32" i="23"/>
  <c r="R32" i="23" s="1"/>
  <c r="A32" i="23"/>
  <c r="O31" i="23"/>
  <c r="N31" i="23"/>
  <c r="M31" i="23"/>
  <c r="L31" i="23"/>
  <c r="K31" i="23"/>
  <c r="J31" i="23"/>
  <c r="I31" i="23"/>
  <c r="H31" i="23"/>
  <c r="G31" i="23"/>
  <c r="F31" i="23"/>
  <c r="P30" i="23"/>
  <c r="P29" i="23"/>
  <c r="O27" i="23"/>
  <c r="N27" i="23"/>
  <c r="M27" i="23"/>
  <c r="L27" i="23"/>
  <c r="K27" i="23"/>
  <c r="J27" i="23"/>
  <c r="I27" i="23"/>
  <c r="H27" i="23"/>
  <c r="G27" i="23"/>
  <c r="F27" i="23"/>
  <c r="P26" i="23"/>
  <c r="P25" i="23"/>
  <c r="P24" i="23"/>
  <c r="P23" i="23"/>
  <c r="P22" i="23"/>
  <c r="P21" i="23"/>
  <c r="P20" i="23"/>
  <c r="P19" i="23"/>
  <c r="P18" i="23"/>
  <c r="P17" i="23"/>
  <c r="P16" i="23"/>
  <c r="P15" i="23"/>
  <c r="P14" i="23"/>
  <c r="P13" i="23"/>
  <c r="P12" i="23"/>
  <c r="H5" i="23"/>
  <c r="D5" i="23"/>
  <c r="Q13" i="23" l="1"/>
  <c r="I56" i="23"/>
  <c r="I59" i="23" s="1"/>
  <c r="M56" i="23"/>
  <c r="M59" i="23" s="1"/>
  <c r="P47" i="23"/>
  <c r="V13" i="23"/>
  <c r="S51" i="23"/>
  <c r="N72" i="23"/>
  <c r="P31" i="23"/>
  <c r="G56" i="23"/>
  <c r="G72" i="23" s="1"/>
  <c r="K56" i="23"/>
  <c r="K72" i="23" s="1"/>
  <c r="O56" i="23"/>
  <c r="O72" i="23" s="1"/>
  <c r="F56" i="23"/>
  <c r="F59" i="23" s="1"/>
  <c r="J56" i="23"/>
  <c r="J72" i="23" s="1"/>
  <c r="N56" i="23"/>
  <c r="N59" i="23" s="1"/>
  <c r="Q18" i="23"/>
  <c r="I72" i="23"/>
  <c r="M72" i="23"/>
  <c r="H56" i="23"/>
  <c r="H72" i="23" s="1"/>
  <c r="L56" i="23"/>
  <c r="L72" i="23" s="1"/>
  <c r="V14" i="23"/>
  <c r="S36" i="23"/>
  <c r="T37" i="23"/>
  <c r="P55" i="23"/>
  <c r="P27" i="23"/>
  <c r="O59" i="23" l="1"/>
  <c r="K59" i="23"/>
  <c r="L59" i="23"/>
  <c r="G59" i="23"/>
  <c r="J59" i="23"/>
  <c r="H59" i="23"/>
  <c r="P56" i="23"/>
  <c r="P59" i="23" l="1"/>
  <c r="P54" i="22"/>
  <c r="P46" i="22"/>
  <c r="P45" i="22"/>
  <c r="P44" i="22"/>
  <c r="P43" i="22"/>
  <c r="P42" i="22"/>
  <c r="O41" i="22"/>
  <c r="N41" i="22"/>
  <c r="M41" i="22"/>
  <c r="L41" i="22"/>
  <c r="K41" i="22"/>
  <c r="J41" i="22"/>
  <c r="I41" i="22"/>
  <c r="H41" i="22"/>
  <c r="G41" i="22"/>
  <c r="F41" i="22"/>
  <c r="P40" i="22"/>
  <c r="P39" i="22"/>
  <c r="P38" i="22"/>
  <c r="P37" i="22"/>
  <c r="P36" i="22"/>
  <c r="P35" i="22"/>
  <c r="P34" i="22"/>
  <c r="P33" i="22"/>
  <c r="P32" i="22"/>
  <c r="P31" i="22"/>
  <c r="P30" i="22"/>
  <c r="P29" i="22"/>
  <c r="O27" i="22"/>
  <c r="N27" i="22"/>
  <c r="M27" i="22"/>
  <c r="L27" i="22"/>
  <c r="K27" i="22"/>
  <c r="J27" i="22"/>
  <c r="I27" i="22"/>
  <c r="H27" i="22"/>
  <c r="G27" i="22"/>
  <c r="F27" i="22"/>
  <c r="P26" i="22"/>
  <c r="P25" i="22"/>
  <c r="P24" i="22"/>
  <c r="P23" i="22"/>
  <c r="P22" i="22"/>
  <c r="P21" i="22"/>
  <c r="P20" i="22"/>
  <c r="P19" i="22"/>
  <c r="P18" i="22"/>
  <c r="P17" i="22"/>
  <c r="P16" i="22"/>
  <c r="P15" i="22"/>
  <c r="P14" i="22"/>
  <c r="P13" i="22"/>
  <c r="P12" i="22"/>
  <c r="H5" i="22"/>
  <c r="D5" i="22"/>
  <c r="Q13" i="22" l="1"/>
  <c r="Q18" i="22"/>
  <c r="L53" i="22"/>
  <c r="I53" i="22"/>
  <c r="I56" i="22" s="1"/>
  <c r="M53" i="22"/>
  <c r="M56" i="22" s="1"/>
  <c r="H53" i="22"/>
  <c r="I69" i="22"/>
  <c r="P41" i="22"/>
  <c r="F53" i="22"/>
  <c r="F56" i="22" s="1"/>
  <c r="J53" i="22"/>
  <c r="N53" i="22"/>
  <c r="G53" i="22"/>
  <c r="K53" i="22"/>
  <c r="O53" i="22"/>
  <c r="P27" i="22"/>
  <c r="V37" i="22"/>
  <c r="M69" i="22"/>
  <c r="F72" i="23"/>
  <c r="P72" i="23" s="1"/>
  <c r="V36" i="22"/>
  <c r="P52" i="22"/>
  <c r="G69" i="22" l="1"/>
  <c r="G56" i="22"/>
  <c r="N69" i="22"/>
  <c r="N56" i="22"/>
  <c r="L69" i="22"/>
  <c r="L56" i="22"/>
  <c r="O69" i="22"/>
  <c r="O56" i="22"/>
  <c r="J69" i="22"/>
  <c r="J56" i="22"/>
  <c r="H69" i="22"/>
  <c r="H56" i="22"/>
  <c r="K69" i="22"/>
  <c r="K56" i="22"/>
  <c r="P53" i="22"/>
  <c r="P56" i="22" l="1"/>
  <c r="F69" i="22"/>
  <c r="P69" i="22" s="1"/>
  <c r="V13" i="5" l="1"/>
  <c r="V14" i="5"/>
  <c r="I41" i="19" l="1"/>
  <c r="I41" i="15"/>
  <c r="I36" i="19" l="1"/>
  <c r="I27" i="19"/>
  <c r="I28" i="19"/>
  <c r="I30" i="19"/>
  <c r="I33" i="19"/>
  <c r="I34" i="19"/>
  <c r="I26" i="19"/>
  <c r="I12" i="19"/>
  <c r="I13" i="19"/>
  <c r="I15" i="19"/>
  <c r="I16" i="19"/>
  <c r="I17" i="19"/>
  <c r="I18" i="19"/>
  <c r="I19" i="19"/>
  <c r="I20" i="19"/>
  <c r="I21" i="19"/>
  <c r="I22" i="19"/>
  <c r="I23" i="19"/>
  <c r="I24" i="19"/>
  <c r="I11" i="19"/>
  <c r="F22" i="15"/>
  <c r="I9" i="15"/>
  <c r="I10" i="15"/>
  <c r="I11" i="15"/>
  <c r="I12" i="15"/>
  <c r="I13" i="15"/>
  <c r="I14" i="15"/>
  <c r="I15" i="15"/>
  <c r="I16" i="15"/>
  <c r="I17" i="15"/>
  <c r="I18" i="15"/>
  <c r="I19" i="15"/>
  <c r="I21" i="15"/>
  <c r="I8" i="15"/>
  <c r="G31" i="15"/>
  <c r="H31" i="15"/>
  <c r="A36" i="19" l="1"/>
  <c r="A26" i="19"/>
  <c r="I39" i="19"/>
  <c r="H37" i="19"/>
  <c r="G37" i="19"/>
  <c r="F37" i="19"/>
  <c r="J36" i="19"/>
  <c r="H35" i="19"/>
  <c r="G35" i="19"/>
  <c r="F35" i="19"/>
  <c r="H25" i="19"/>
  <c r="G25" i="19"/>
  <c r="F25" i="19"/>
  <c r="A41" i="5"/>
  <c r="A42" i="5"/>
  <c r="A43" i="5"/>
  <c r="A45" i="5"/>
  <c r="A47" i="5"/>
  <c r="A48" i="5"/>
  <c r="A40" i="5"/>
  <c r="A33" i="5"/>
  <c r="A34" i="5"/>
  <c r="A35" i="5"/>
  <c r="A36" i="5"/>
  <c r="A38" i="5"/>
  <c r="A32" i="5"/>
  <c r="A43" i="4"/>
  <c r="A44" i="4"/>
  <c r="A45" i="4"/>
  <c r="A47" i="4"/>
  <c r="A49" i="4"/>
  <c r="A50" i="4"/>
  <c r="A42" i="4"/>
  <c r="A33" i="4"/>
  <c r="A34" i="4"/>
  <c r="A35" i="4"/>
  <c r="A36" i="4"/>
  <c r="A37" i="4"/>
  <c r="A38" i="4"/>
  <c r="A39" i="4"/>
  <c r="A40" i="4"/>
  <c r="A32" i="4"/>
  <c r="A44" i="3"/>
  <c r="A45" i="3"/>
  <c r="A46" i="3"/>
  <c r="A47" i="3"/>
  <c r="A49" i="3"/>
  <c r="A51" i="3"/>
  <c r="A52" i="3"/>
  <c r="A43" i="3"/>
  <c r="A33" i="3"/>
  <c r="A34" i="3"/>
  <c r="A35" i="3"/>
  <c r="A36" i="3"/>
  <c r="A37" i="3"/>
  <c r="A38" i="3"/>
  <c r="A39" i="3"/>
  <c r="A40" i="3"/>
  <c r="A41" i="3"/>
  <c r="A32" i="3"/>
  <c r="I35" i="19" l="1"/>
  <c r="I37" i="19"/>
  <c r="G38" i="19"/>
  <c r="G40" i="19" s="1"/>
  <c r="G46" i="19" s="1"/>
  <c r="J26" i="19"/>
  <c r="K26" i="19" s="1"/>
  <c r="L36" i="19" s="1"/>
  <c r="F38" i="19"/>
  <c r="F40" i="19" s="1"/>
  <c r="H38" i="19"/>
  <c r="H40" i="19" s="1"/>
  <c r="H46" i="19" s="1"/>
  <c r="I25" i="19"/>
  <c r="M35" i="16"/>
  <c r="L35" i="16"/>
  <c r="K33" i="16"/>
  <c r="J33" i="16"/>
  <c r="I33" i="16"/>
  <c r="H33" i="16"/>
  <c r="G33" i="16"/>
  <c r="F33" i="16"/>
  <c r="L32" i="16"/>
  <c r="M32" i="16" s="1"/>
  <c r="K31" i="16"/>
  <c r="J31" i="16"/>
  <c r="I31" i="16"/>
  <c r="H31" i="16"/>
  <c r="G31" i="16"/>
  <c r="F31" i="16"/>
  <c r="L29" i="16"/>
  <c r="M29" i="16" s="1"/>
  <c r="L27" i="16"/>
  <c r="M27" i="16" s="1"/>
  <c r="L25" i="16"/>
  <c r="M25" i="16" s="1"/>
  <c r="L24" i="16"/>
  <c r="M24" i="16" s="1"/>
  <c r="L23" i="16"/>
  <c r="M23" i="16" s="1"/>
  <c r="L22" i="16"/>
  <c r="M22" i="16" s="1"/>
  <c r="Q21" i="16"/>
  <c r="K21" i="16"/>
  <c r="J21" i="16"/>
  <c r="I21" i="16"/>
  <c r="H21" i="16"/>
  <c r="G21" i="16"/>
  <c r="F21" i="16"/>
  <c r="L20" i="16"/>
  <c r="M20" i="16" s="1"/>
  <c r="L19" i="16"/>
  <c r="M19" i="16" s="1"/>
  <c r="L18" i="16"/>
  <c r="M18" i="16" s="1"/>
  <c r="L17" i="16"/>
  <c r="M17" i="16" s="1"/>
  <c r="L16" i="16"/>
  <c r="M16" i="16" s="1"/>
  <c r="L15" i="16"/>
  <c r="M15" i="16" s="1"/>
  <c r="L14" i="16"/>
  <c r="M14" i="16" s="1"/>
  <c r="L13" i="16"/>
  <c r="M13" i="16" s="1"/>
  <c r="L12" i="16"/>
  <c r="M12" i="16" s="1"/>
  <c r="V11" i="16"/>
  <c r="L11" i="16"/>
  <c r="M11" i="16" s="1"/>
  <c r="V10" i="16"/>
  <c r="L10" i="16"/>
  <c r="M10" i="16" s="1"/>
  <c r="L9" i="16"/>
  <c r="M9" i="16" s="1"/>
  <c r="L8" i="16"/>
  <c r="M8" i="16" s="1"/>
  <c r="L7" i="16"/>
  <c r="I39" i="15"/>
  <c r="H37" i="15"/>
  <c r="H38" i="15" s="1"/>
  <c r="G37" i="15"/>
  <c r="G38" i="15" s="1"/>
  <c r="F37" i="15"/>
  <c r="I31" i="15"/>
  <c r="H22" i="15"/>
  <c r="G22" i="15"/>
  <c r="M36" i="12"/>
  <c r="L36" i="12"/>
  <c r="K34" i="12"/>
  <c r="J34" i="12"/>
  <c r="I34" i="12"/>
  <c r="H34" i="12"/>
  <c r="G34" i="12"/>
  <c r="F34" i="12"/>
  <c r="L33" i="12"/>
  <c r="M33" i="12" s="1"/>
  <c r="V11" i="12" s="1"/>
  <c r="L32" i="12"/>
  <c r="M32" i="12" s="1"/>
  <c r="L31" i="12"/>
  <c r="M31" i="12" s="1"/>
  <c r="K30" i="12"/>
  <c r="J30" i="12"/>
  <c r="I30" i="12"/>
  <c r="H30" i="12"/>
  <c r="G30" i="12"/>
  <c r="F30" i="12"/>
  <c r="L29" i="12"/>
  <c r="M29" i="12" s="1"/>
  <c r="L28" i="12"/>
  <c r="M28" i="12" s="1"/>
  <c r="V10" i="12" s="1"/>
  <c r="L27" i="12"/>
  <c r="M27" i="12" s="1"/>
  <c r="L26" i="12"/>
  <c r="M26" i="12" s="1"/>
  <c r="L25" i="12"/>
  <c r="M25" i="12" s="1"/>
  <c r="L24" i="12"/>
  <c r="M24" i="12" s="1"/>
  <c r="L23" i="12"/>
  <c r="M23" i="12" s="1"/>
  <c r="L22" i="12"/>
  <c r="M22" i="12" s="1"/>
  <c r="Q21" i="12"/>
  <c r="K21" i="12"/>
  <c r="J21" i="12"/>
  <c r="I21" i="12"/>
  <c r="H21" i="12"/>
  <c r="G21" i="12"/>
  <c r="F21" i="12"/>
  <c r="L20" i="12"/>
  <c r="M20" i="12" s="1"/>
  <c r="L19" i="12"/>
  <c r="M19" i="12" s="1"/>
  <c r="L18" i="12"/>
  <c r="M18" i="12" s="1"/>
  <c r="L17" i="12"/>
  <c r="M17" i="12" s="1"/>
  <c r="L16" i="12"/>
  <c r="M16" i="12" s="1"/>
  <c r="L15" i="12"/>
  <c r="M15" i="12" s="1"/>
  <c r="L14" i="12"/>
  <c r="M14" i="12" s="1"/>
  <c r="L13" i="12"/>
  <c r="M13" i="12" s="1"/>
  <c r="L12" i="12"/>
  <c r="M12" i="12" s="1"/>
  <c r="L11" i="12"/>
  <c r="M11" i="12" s="1"/>
  <c r="L10" i="12"/>
  <c r="M10" i="12" s="1"/>
  <c r="L9" i="12"/>
  <c r="M9" i="12" s="1"/>
  <c r="L8" i="12"/>
  <c r="M8" i="12" s="1"/>
  <c r="L7" i="12"/>
  <c r="M37" i="11"/>
  <c r="L37" i="11"/>
  <c r="K35" i="11"/>
  <c r="J35" i="11"/>
  <c r="I35" i="11"/>
  <c r="H35" i="11"/>
  <c r="G35" i="11"/>
  <c r="F35" i="11"/>
  <c r="L33" i="11"/>
  <c r="M33" i="11" s="1"/>
  <c r="L32" i="11"/>
  <c r="M32" i="11" s="1"/>
  <c r="L31" i="11"/>
  <c r="M31" i="11" s="1"/>
  <c r="K30" i="11"/>
  <c r="J30" i="11"/>
  <c r="I30" i="11"/>
  <c r="H30" i="11"/>
  <c r="G30" i="11"/>
  <c r="F30" i="11"/>
  <c r="L29" i="11"/>
  <c r="M29" i="11" s="1"/>
  <c r="L28" i="11"/>
  <c r="M28" i="11" s="1"/>
  <c r="L27" i="11"/>
  <c r="M27" i="11" s="1"/>
  <c r="L25" i="11"/>
  <c r="M25" i="11" s="1"/>
  <c r="L24" i="11"/>
  <c r="M24" i="11" s="1"/>
  <c r="L23" i="11"/>
  <c r="M23" i="11" s="1"/>
  <c r="L22" i="11"/>
  <c r="M22" i="11" s="1"/>
  <c r="Q21" i="11"/>
  <c r="K21" i="11"/>
  <c r="J21" i="11"/>
  <c r="I21" i="11"/>
  <c r="H21" i="11"/>
  <c r="G21" i="11"/>
  <c r="F21" i="11"/>
  <c r="L20" i="11"/>
  <c r="M20" i="11" s="1"/>
  <c r="L19" i="11"/>
  <c r="M19" i="11" s="1"/>
  <c r="L18" i="11"/>
  <c r="M18" i="11" s="1"/>
  <c r="L17" i="11"/>
  <c r="M17" i="11" s="1"/>
  <c r="L16" i="11"/>
  <c r="M16" i="11" s="1"/>
  <c r="L15" i="11"/>
  <c r="M15" i="11" s="1"/>
  <c r="L14" i="11"/>
  <c r="M14" i="11" s="1"/>
  <c r="L13" i="11"/>
  <c r="M13" i="11" s="1"/>
  <c r="L12" i="11"/>
  <c r="M12" i="11" s="1"/>
  <c r="V11" i="11"/>
  <c r="L11" i="11"/>
  <c r="M11" i="11" s="1"/>
  <c r="V10" i="11"/>
  <c r="L10" i="11"/>
  <c r="M10" i="11" s="1"/>
  <c r="L9" i="11"/>
  <c r="M9" i="11" s="1"/>
  <c r="L8" i="11"/>
  <c r="M8" i="11" s="1"/>
  <c r="L7" i="11"/>
  <c r="M7" i="11" s="1"/>
  <c r="P52" i="5"/>
  <c r="P51" i="5"/>
  <c r="O49" i="5"/>
  <c r="N49" i="5"/>
  <c r="M49" i="5"/>
  <c r="L49" i="5"/>
  <c r="K49" i="5"/>
  <c r="J49" i="5"/>
  <c r="I49" i="5"/>
  <c r="H49" i="5"/>
  <c r="G49" i="5"/>
  <c r="F49" i="5"/>
  <c r="P48" i="5"/>
  <c r="P47" i="5"/>
  <c r="P43" i="5"/>
  <c r="P42" i="5"/>
  <c r="P41" i="5"/>
  <c r="P40" i="5"/>
  <c r="F39" i="5"/>
  <c r="P38" i="5"/>
  <c r="P36" i="5"/>
  <c r="P35" i="5"/>
  <c r="P34" i="5"/>
  <c r="P33" i="5"/>
  <c r="P32" i="5"/>
  <c r="O31" i="5"/>
  <c r="N31" i="5"/>
  <c r="M31" i="5"/>
  <c r="L31" i="5"/>
  <c r="K31" i="5"/>
  <c r="J31" i="5"/>
  <c r="I31" i="5"/>
  <c r="H31" i="5"/>
  <c r="G31" i="5"/>
  <c r="F31" i="5"/>
  <c r="P30" i="5"/>
  <c r="P29" i="5"/>
  <c r="F27" i="5"/>
  <c r="P26" i="5"/>
  <c r="P25" i="5"/>
  <c r="P24" i="5"/>
  <c r="P23" i="5"/>
  <c r="P22" i="5"/>
  <c r="P21" i="5"/>
  <c r="P20" i="5"/>
  <c r="P19" i="5"/>
  <c r="P18" i="5"/>
  <c r="P17" i="5"/>
  <c r="P16" i="5"/>
  <c r="P15" i="5"/>
  <c r="P14" i="5"/>
  <c r="P13" i="5"/>
  <c r="P12" i="5"/>
  <c r="H5" i="5"/>
  <c r="D5" i="5"/>
  <c r="P54" i="4"/>
  <c r="P53" i="4"/>
  <c r="O51" i="4"/>
  <c r="N51" i="4"/>
  <c r="M51" i="4"/>
  <c r="L51" i="4"/>
  <c r="K51" i="4"/>
  <c r="J51" i="4"/>
  <c r="I51" i="4"/>
  <c r="H51" i="4"/>
  <c r="G51" i="4"/>
  <c r="F51" i="4"/>
  <c r="P50" i="4"/>
  <c r="P49" i="4"/>
  <c r="P45" i="4"/>
  <c r="P42" i="4"/>
  <c r="O41" i="4"/>
  <c r="N41" i="4"/>
  <c r="N52" i="4" s="1"/>
  <c r="M41" i="4"/>
  <c r="L41" i="4"/>
  <c r="K41" i="4"/>
  <c r="J41" i="4"/>
  <c r="J52" i="4" s="1"/>
  <c r="I41" i="4"/>
  <c r="H41" i="4"/>
  <c r="G41" i="4"/>
  <c r="F41" i="4"/>
  <c r="P40" i="4"/>
  <c r="P39" i="4"/>
  <c r="P38" i="4"/>
  <c r="P37" i="4"/>
  <c r="P36" i="4"/>
  <c r="P35" i="4"/>
  <c r="P34" i="4"/>
  <c r="P33" i="4"/>
  <c r="P32" i="4"/>
  <c r="O31" i="4"/>
  <c r="N31" i="4"/>
  <c r="M31" i="4"/>
  <c r="L31" i="4"/>
  <c r="K31" i="4"/>
  <c r="J31" i="4"/>
  <c r="I31" i="4"/>
  <c r="H31" i="4"/>
  <c r="G31" i="4"/>
  <c r="F31" i="4"/>
  <c r="P30" i="4"/>
  <c r="P29" i="4"/>
  <c r="O27" i="4"/>
  <c r="N27" i="4"/>
  <c r="M27" i="4"/>
  <c r="L27" i="4"/>
  <c r="K27" i="4"/>
  <c r="J27" i="4"/>
  <c r="I27" i="4"/>
  <c r="H27" i="4"/>
  <c r="G27" i="4"/>
  <c r="F27" i="4"/>
  <c r="P26" i="4"/>
  <c r="P25" i="4"/>
  <c r="P24" i="4"/>
  <c r="P23" i="4"/>
  <c r="P22" i="4"/>
  <c r="P21" i="4"/>
  <c r="P20" i="4"/>
  <c r="P19" i="4"/>
  <c r="P18" i="4"/>
  <c r="P17" i="4"/>
  <c r="P16" i="4"/>
  <c r="P15" i="4"/>
  <c r="V14" i="4"/>
  <c r="P14" i="4"/>
  <c r="P13" i="4"/>
  <c r="P12" i="4"/>
  <c r="D5" i="4"/>
  <c r="P55" i="3"/>
  <c r="O70" i="3"/>
  <c r="N70" i="3"/>
  <c r="L70" i="3"/>
  <c r="J70" i="3"/>
  <c r="H70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12" i="3"/>
  <c r="P27" i="3" s="1"/>
  <c r="H5" i="3"/>
  <c r="D5" i="3"/>
  <c r="I37" i="15" l="1"/>
  <c r="Q18" i="4"/>
  <c r="I34" i="16"/>
  <c r="G36" i="11"/>
  <c r="H35" i="12"/>
  <c r="J55" i="4"/>
  <c r="I52" i="4"/>
  <c r="I55" i="4" s="1"/>
  <c r="M52" i="4"/>
  <c r="M55" i="4" s="1"/>
  <c r="N55" i="4"/>
  <c r="Q13" i="4"/>
  <c r="J36" i="11"/>
  <c r="J38" i="11" s="1"/>
  <c r="J42" i="11" s="1"/>
  <c r="V13" i="4"/>
  <c r="L35" i="11"/>
  <c r="M35" i="11" s="1"/>
  <c r="G35" i="12"/>
  <c r="G37" i="12" s="1"/>
  <c r="G41" i="12" s="1"/>
  <c r="K35" i="12"/>
  <c r="K37" i="12" s="1"/>
  <c r="K41" i="12" s="1"/>
  <c r="K36" i="11"/>
  <c r="I36" i="11"/>
  <c r="N31" i="12"/>
  <c r="I40" i="19"/>
  <c r="I42" i="19" s="1"/>
  <c r="I38" i="19"/>
  <c r="G38" i="11"/>
  <c r="G42" i="11" s="1"/>
  <c r="V8" i="12"/>
  <c r="L34" i="12"/>
  <c r="M34" i="12" s="1"/>
  <c r="L33" i="16"/>
  <c r="M33" i="16" s="1"/>
  <c r="I68" i="4"/>
  <c r="M68" i="4"/>
  <c r="L50" i="5"/>
  <c r="M50" i="5"/>
  <c r="F50" i="5"/>
  <c r="F53" i="5" s="1"/>
  <c r="J50" i="5"/>
  <c r="P41" i="4"/>
  <c r="G52" i="4"/>
  <c r="G68" i="4" s="1"/>
  <c r="Q13" i="3"/>
  <c r="P39" i="5"/>
  <c r="H50" i="5"/>
  <c r="Q18" i="5"/>
  <c r="Q18" i="3"/>
  <c r="P31" i="4"/>
  <c r="P31" i="5"/>
  <c r="I38" i="11"/>
  <c r="I42" i="11" s="1"/>
  <c r="I35" i="12"/>
  <c r="I22" i="15"/>
  <c r="G40" i="15"/>
  <c r="G46" i="15" s="1"/>
  <c r="L21" i="16"/>
  <c r="M21" i="16" s="1"/>
  <c r="V8" i="16"/>
  <c r="K52" i="4"/>
  <c r="K68" i="4" s="1"/>
  <c r="P53" i="3"/>
  <c r="H52" i="4"/>
  <c r="H68" i="4" s="1"/>
  <c r="L52" i="4"/>
  <c r="L68" i="4" s="1"/>
  <c r="Q13" i="5"/>
  <c r="N50" i="5"/>
  <c r="N31" i="11"/>
  <c r="V9" i="12"/>
  <c r="F35" i="12"/>
  <c r="F37" i="12" s="1"/>
  <c r="F41" i="12" s="1"/>
  <c r="J35" i="12"/>
  <c r="M7" i="16"/>
  <c r="F34" i="16"/>
  <c r="F36" i="16" s="1"/>
  <c r="J34" i="16"/>
  <c r="J36" i="16" s="1"/>
  <c r="J40" i="16" s="1"/>
  <c r="G34" i="16"/>
  <c r="G36" i="16" s="1"/>
  <c r="G40" i="16" s="1"/>
  <c r="K34" i="16"/>
  <c r="K36" i="16" s="1"/>
  <c r="K40" i="16" s="1"/>
  <c r="O52" i="4"/>
  <c r="O55" i="4" s="1"/>
  <c r="I50" i="5"/>
  <c r="I36" i="16"/>
  <c r="I40" i="16" s="1"/>
  <c r="N22" i="16"/>
  <c r="H34" i="16"/>
  <c r="H36" i="16" s="1"/>
  <c r="H40" i="16" s="1"/>
  <c r="F46" i="19"/>
  <c r="O68" i="4"/>
  <c r="J68" i="4"/>
  <c r="N68" i="4"/>
  <c r="F57" i="3"/>
  <c r="P57" i="3" s="1"/>
  <c r="P27" i="4"/>
  <c r="P51" i="4"/>
  <c r="R53" i="4" s="1"/>
  <c r="F52" i="4"/>
  <c r="F55" i="4" s="1"/>
  <c r="G50" i="5"/>
  <c r="G53" i="5" s="1"/>
  <c r="K50" i="5"/>
  <c r="O50" i="5"/>
  <c r="P27" i="5"/>
  <c r="P49" i="5"/>
  <c r="K38" i="11"/>
  <c r="K42" i="11" s="1"/>
  <c r="V8" i="11"/>
  <c r="N22" i="11"/>
  <c r="O22" i="11" s="1"/>
  <c r="L21" i="11"/>
  <c r="M21" i="11" s="1"/>
  <c r="H36" i="11"/>
  <c r="H38" i="11" s="1"/>
  <c r="H42" i="11" s="1"/>
  <c r="L21" i="12"/>
  <c r="M21" i="12" s="1"/>
  <c r="L30" i="12"/>
  <c r="M30" i="12" s="1"/>
  <c r="V9" i="11"/>
  <c r="F36" i="11"/>
  <c r="L30" i="11"/>
  <c r="M30" i="11" s="1"/>
  <c r="M7" i="12"/>
  <c r="H37" i="12"/>
  <c r="H41" i="12" s="1"/>
  <c r="H40" i="15"/>
  <c r="H46" i="15" s="1"/>
  <c r="I37" i="12"/>
  <c r="I41" i="12" s="1"/>
  <c r="N22" i="12"/>
  <c r="O22" i="12" s="1"/>
  <c r="F38" i="15"/>
  <c r="I38" i="15" s="1"/>
  <c r="N32" i="16"/>
  <c r="V9" i="16"/>
  <c r="L31" i="16"/>
  <c r="M31" i="16" s="1"/>
  <c r="O22" i="16" l="1"/>
  <c r="L35" i="12"/>
  <c r="N66" i="5"/>
  <c r="N53" i="5"/>
  <c r="J66" i="5"/>
  <c r="J53" i="5"/>
  <c r="L66" i="5"/>
  <c r="L53" i="5"/>
  <c r="I66" i="5"/>
  <c r="I53" i="5"/>
  <c r="O66" i="5"/>
  <c r="O53" i="5"/>
  <c r="H66" i="5"/>
  <c r="H53" i="5"/>
  <c r="K66" i="5"/>
  <c r="K53" i="5"/>
  <c r="M66" i="5"/>
  <c r="M53" i="5"/>
  <c r="K55" i="4"/>
  <c r="L55" i="4"/>
  <c r="G55" i="4"/>
  <c r="H55" i="4"/>
  <c r="L34" i="16"/>
  <c r="M34" i="16" s="1"/>
  <c r="J37" i="12"/>
  <c r="J41" i="12" s="1"/>
  <c r="L41" i="12" s="1"/>
  <c r="P52" i="4"/>
  <c r="L36" i="16"/>
  <c r="F40" i="16"/>
  <c r="L40" i="16" s="1"/>
  <c r="P50" i="5"/>
  <c r="I46" i="19"/>
  <c r="L36" i="11"/>
  <c r="F38" i="11"/>
  <c r="F40" i="15"/>
  <c r="I40" i="15" s="1"/>
  <c r="M37" i="12"/>
  <c r="M35" i="12"/>
  <c r="G66" i="5"/>
  <c r="P54" i="3"/>
  <c r="S54" i="3" s="1"/>
  <c r="M36" i="16" l="1"/>
  <c r="L37" i="12"/>
  <c r="P55" i="4"/>
  <c r="P53" i="5"/>
  <c r="I42" i="15"/>
  <c r="F46" i="15"/>
  <c r="L38" i="11"/>
  <c r="F42" i="11"/>
  <c r="L42" i="11" s="1"/>
  <c r="F66" i="5"/>
  <c r="P66" i="5" s="1"/>
  <c r="M36" i="11"/>
  <c r="M38" i="11"/>
  <c r="I46" i="15" l="1"/>
  <c r="F68" i="4"/>
  <c r="P68" i="4" s="1"/>
  <c r="F70" i="3"/>
  <c r="P70" i="3" s="1"/>
</calcChain>
</file>

<file path=xl/comments1.xml><?xml version="1.0" encoding="utf-8"?>
<comments xmlns="http://schemas.openxmlformats.org/spreadsheetml/2006/main">
  <authors>
    <author/>
  </authors>
  <commentList>
    <comment ref="C29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10.xml><?xml version="1.0" encoding="utf-8"?>
<comments xmlns="http://schemas.openxmlformats.org/spreadsheetml/2006/main">
  <authors>
    <author/>
  </authors>
  <commentList>
    <comment ref="C29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11.xml><?xml version="1.0" encoding="utf-8"?>
<comments xmlns="http://schemas.openxmlformats.org/spreadsheetml/2006/main">
  <authors>
    <author/>
  </authors>
  <commentList>
    <comment ref="C29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12.xml><?xml version="1.0" encoding="utf-8"?>
<comments xmlns="http://schemas.openxmlformats.org/spreadsheetml/2006/main">
  <authors>
    <author/>
  </authors>
  <commentList>
    <comment ref="N22" authorId="0" shapeId="0">
      <text>
        <r>
          <rPr>
            <sz val="10"/>
            <color rgb="FF000000"/>
            <rFont val="Arial"/>
            <family val="2"/>
            <charset val="238"/>
          </rPr>
          <t>min. 630 godzin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9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C29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C29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C29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N22" authorId="0" shapeId="0">
      <text>
        <r>
          <rPr>
            <sz val="10"/>
            <color rgb="FF000000"/>
            <rFont val="Arial"/>
            <family val="2"/>
            <charset val="238"/>
          </rPr>
          <t>min. 630 godzin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N22" authorId="0" shapeId="0">
      <text>
        <r>
          <rPr>
            <sz val="10"/>
            <color rgb="FF000000"/>
            <rFont val="Arial"/>
            <family val="2"/>
            <charset val="238"/>
          </rPr>
          <t>min. 630 godzin</t>
        </r>
      </text>
    </comment>
  </commentList>
</comments>
</file>

<file path=xl/comments8.xml><?xml version="1.0" encoding="utf-8"?>
<comments xmlns="http://schemas.openxmlformats.org/spreadsheetml/2006/main">
  <authors>
    <author/>
  </authors>
  <commentList>
    <comment ref="C29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9.xml><?xml version="1.0" encoding="utf-8"?>
<comments xmlns="http://schemas.openxmlformats.org/spreadsheetml/2006/main">
  <authors>
    <author/>
  </authors>
  <commentList>
    <comment ref="C29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sharedStrings.xml><?xml version="1.0" encoding="utf-8"?>
<sst xmlns="http://schemas.openxmlformats.org/spreadsheetml/2006/main" count="2052" uniqueCount="350">
  <si>
    <t xml:space="preserve">
</t>
  </si>
  <si>
    <t xml:space="preserve">Szkolny plan nauczania </t>
  </si>
  <si>
    <t xml:space="preserve">................................................ </t>
  </si>
  <si>
    <t>3-letni cykl nauczania</t>
  </si>
  <si>
    <t>Lp</t>
  </si>
  <si>
    <t>Obowiązkowe zajęcia edukacyjne</t>
  </si>
  <si>
    <t>Klasa</t>
  </si>
  <si>
    <t>Przedmioty rozszerzone</t>
  </si>
  <si>
    <t>I</t>
  </si>
  <si>
    <t>II</t>
  </si>
  <si>
    <t>III</t>
  </si>
  <si>
    <t>IV</t>
  </si>
  <si>
    <r>
      <t xml:space="preserve">Zawód: </t>
    </r>
    <r>
      <rPr>
        <b/>
        <i/>
        <sz val="12"/>
        <rFont val="Arial"/>
        <family val="2"/>
        <charset val="238"/>
      </rPr>
      <t>technik informatyk 351203</t>
    </r>
  </si>
  <si>
    <r>
      <t>/pieczątka szkoły/</t>
    </r>
    <r>
      <rPr>
        <sz val="14"/>
        <color rgb="FF000000"/>
        <rFont val="Times New Roman"/>
        <family val="1"/>
        <charset val="238"/>
      </rPr>
      <t xml:space="preserve"> </t>
    </r>
  </si>
  <si>
    <t>język polski</t>
  </si>
  <si>
    <t>Podbudowa programowa: 8-letnia szkoła podstawowa</t>
  </si>
  <si>
    <t>5-letni cykl nauczania</t>
  </si>
  <si>
    <t>Przedmioty rozszerzone:</t>
  </si>
  <si>
    <r>
      <t xml:space="preserve">Szkolne plany nauczania dla </t>
    </r>
    <r>
      <rPr>
        <b/>
        <sz val="16"/>
        <rFont val="Times New Roman"/>
        <family val="1"/>
        <charset val="238"/>
      </rPr>
      <t>Zespołu Szkół Technicznych w Strzyżowie</t>
    </r>
  </si>
  <si>
    <t>dla</t>
  </si>
  <si>
    <t>- TECHNIKUM,</t>
  </si>
  <si>
    <t>- BRANŻOWA SZKOŁA I STOPNIA</t>
  </si>
  <si>
    <t>Kwalifikacje:</t>
  </si>
  <si>
    <t>INF.02</t>
  </si>
  <si>
    <t>język obcy nowożytny</t>
  </si>
  <si>
    <t>Administracja i eksploatacja systemów komputerowych, urządzeń peryferyjnych i lokalnych sieci komputerowych.</t>
  </si>
  <si>
    <t>historia</t>
  </si>
  <si>
    <t>INF.03</t>
  </si>
  <si>
    <t>Tworzenie i administrowanie stronami i aplikacjami internetowymi oraz bazami danych</t>
  </si>
  <si>
    <t>wiedza o społeczeństwie</t>
  </si>
  <si>
    <t>historia muzyki</t>
  </si>
  <si>
    <t>geografia</t>
  </si>
  <si>
    <t>podstawy przedsiębiorczości</t>
  </si>
  <si>
    <t>historia sztuki</t>
  </si>
  <si>
    <t>biologia</t>
  </si>
  <si>
    <t>historia języka łacińskiego i kultury antycznej</t>
  </si>
  <si>
    <t>chemia</t>
  </si>
  <si>
    <t>filozofia</t>
  </si>
  <si>
    <t>fizyka</t>
  </si>
  <si>
    <t>matematyka</t>
  </si>
  <si>
    <t>informatyka</t>
  </si>
  <si>
    <t>Zatwierdzam</t>
  </si>
  <si>
    <t>........................................................</t>
  </si>
  <si>
    <t>/data, podpis i pieczątka dyrektora/</t>
  </si>
  <si>
    <t>Liczba godzin tygodniowo w 5-letnim okresie nauczania</t>
  </si>
  <si>
    <t>V</t>
  </si>
  <si>
    <t>4. Minimalna liczba godzin kształcenia zawodowego</t>
  </si>
  <si>
    <t>I - po 8 godzin tygodniowo</t>
  </si>
  <si>
    <t>II - po 6 godzin tygodniowo</t>
  </si>
  <si>
    <t>P</t>
  </si>
  <si>
    <t>Nazwy kwalifikacji</t>
  </si>
  <si>
    <t>Liczba godzin</t>
  </si>
  <si>
    <t>Kontrola</t>
  </si>
  <si>
    <t>III.1.R</t>
  </si>
  <si>
    <t>R</t>
  </si>
  <si>
    <t>1.</t>
  </si>
  <si>
    <t>drugi język obcy nowożytny</t>
  </si>
  <si>
    <t>III.2.</t>
  </si>
  <si>
    <t>2.</t>
  </si>
  <si>
    <t>Razem obowiązkowe zajęcia edukacyjne i zajęcia z wychowawcą</t>
  </si>
  <si>
    <r>
      <t xml:space="preserve">Zawód: </t>
    </r>
    <r>
      <rPr>
        <b/>
        <i/>
        <sz val="12"/>
        <rFont val="Arial"/>
        <family val="2"/>
        <charset val="238"/>
      </rPr>
      <t>technik analityk 311103</t>
    </r>
  </si>
  <si>
    <t>CHM.03</t>
  </si>
  <si>
    <t>Przygotowywanie sprzętu, odczynników chemicznych i próbek do badań analitycznych</t>
  </si>
  <si>
    <t>CHM.04</t>
  </si>
  <si>
    <t>Wykonywanie badań analitycznych</t>
  </si>
  <si>
    <t>Poziom języka obcego nowożytnego</t>
  </si>
  <si>
    <t>III.1.P</t>
  </si>
  <si>
    <t>Kontynuacja 1. języka obcego nowożytnego ze SP - kształcenie w zakresie podstawowym</t>
  </si>
  <si>
    <t>Kontynuacja 1. języka obcego nowożytnego ze SP - kształcenie w zakresie rozszerzonym</t>
  </si>
  <si>
    <t>III.2.0.</t>
  </si>
  <si>
    <t>2. język obcy nowożytny od początku w klasie I</t>
  </si>
  <si>
    <t>kontynuacja 2. języka nowożytnego ze SP</t>
  </si>
  <si>
    <t>wychowanie fizyczne</t>
  </si>
  <si>
    <t>edukacja dla bezpieczeństwa</t>
  </si>
  <si>
    <t>zajęcia z wychowawcą</t>
  </si>
  <si>
    <t>Razem przedmioty w zakresie podstawowym i zajęcia z wychowawcą</t>
  </si>
  <si>
    <t>Przedmiot rozszerzony</t>
  </si>
  <si>
    <t>* zgodnie z odrębnymi przepisami</t>
  </si>
  <si>
    <t>Tygodniowa liczba godzin z roporządzenia</t>
  </si>
  <si>
    <t>LEGENDA:</t>
  </si>
  <si>
    <t>Komórek wypełnionych dowolnym kolorem nie powinno się zmieniać (wpisane są formuły)</t>
  </si>
  <si>
    <t>Komórka o przykładowym wyglądzie oznacza błąd w liczbie godzin</t>
  </si>
  <si>
    <t>Razem liczba godz. przedm. w zakr. rozszerz.</t>
  </si>
  <si>
    <t>Język obcy zawodowy</t>
  </si>
  <si>
    <t>Podstawy informatyki</t>
  </si>
  <si>
    <t>Przygotowanie komputera do pracy</t>
  </si>
  <si>
    <t>Eksploatacja urzadzeń sieciowych</t>
  </si>
  <si>
    <t>Witryny i aplikacje internetowe</t>
  </si>
  <si>
    <t>Montaż i eksploatacja sieci komputerowych</t>
  </si>
  <si>
    <t>Bazy danych</t>
  </si>
  <si>
    <t>Projektowanie stron internetowych</t>
  </si>
  <si>
    <t>Razem liczba godzin zajęć zawodowych - teoretycznych</t>
  </si>
  <si>
    <t>Pracownia naprawy sprzętu komputerowego</t>
  </si>
  <si>
    <t>Pracownia urządzeń peryferyjnych</t>
  </si>
  <si>
    <t>Pracownia systemów operacyjnych</t>
  </si>
  <si>
    <t>Pracownia tworzenia aplikacji internetowych</t>
  </si>
  <si>
    <t>Pracownia baz danych</t>
  </si>
  <si>
    <t>Praktyka zawodowa</t>
  </si>
  <si>
    <t>4tyg.</t>
  </si>
  <si>
    <t>Razem liczba godzin zajęć zawodowych - praktycznych</t>
  </si>
  <si>
    <r>
      <t xml:space="preserve">Zawód: </t>
    </r>
    <r>
      <rPr>
        <b/>
        <i/>
        <sz val="12"/>
        <rFont val="Arial"/>
        <family val="2"/>
        <charset val="238"/>
      </rPr>
      <t>technik logistyk 333107</t>
    </r>
  </si>
  <si>
    <t>Podstawy technik laboratoryjnych</t>
  </si>
  <si>
    <t>Podstawy chemii analitycznej</t>
  </si>
  <si>
    <t>SPL.01</t>
  </si>
  <si>
    <t>Obsługa magazynów</t>
  </si>
  <si>
    <t>Bioanalityka</t>
  </si>
  <si>
    <t>Łączna liczba godzin zajęć zawodowych</t>
  </si>
  <si>
    <t>SPL.04</t>
  </si>
  <si>
    <t>Organizacja transportu</t>
  </si>
  <si>
    <t>Systemy zarządzania jakością</t>
  </si>
  <si>
    <t>% godzin przeznaczonych na kształcenie praktyczne</t>
  </si>
  <si>
    <t>Materiałoznawstwo</t>
  </si>
  <si>
    <t>Kontrola godzin kształcenie zawodowego</t>
  </si>
  <si>
    <t>Pracownia technik laboratoryjnych</t>
  </si>
  <si>
    <t>Egzamin z kwalifikacji zawodowej</t>
  </si>
  <si>
    <t>Pracownia bioanalityki</t>
  </si>
  <si>
    <t>rozszerzony język obcy nowożytny</t>
  </si>
  <si>
    <t>religia/etyka *</t>
  </si>
  <si>
    <t>Realizacja poza ramówką</t>
  </si>
  <si>
    <t>język mniejszości narodowej/język mniejszości etnicznej/język regionalny/włąsnahistoria i kultura *</t>
  </si>
  <si>
    <t>geografia państwa, z któego obszarem kulturowym utożsamia sięmniejszość narodowa *</t>
  </si>
  <si>
    <t>zajęcia sportowe *</t>
  </si>
  <si>
    <t>dodatkowe zajęcia edukacyjne *</t>
  </si>
  <si>
    <t>język migowy *</t>
  </si>
  <si>
    <t>zajęcia z zakresu pomocy psychologiczno-pedaogicznej *</t>
  </si>
  <si>
    <t>doradztwo zawodowe</t>
  </si>
  <si>
    <t>5R</t>
  </si>
  <si>
    <t>Podstawy logistyki</t>
  </si>
  <si>
    <t>nauka jazdy samochodem**</t>
  </si>
  <si>
    <t>Łączna tygodniowa liczba godzin w szkole</t>
  </si>
  <si>
    <t xml:space="preserve">Organizowanie pracy magazynu </t>
  </si>
  <si>
    <t>Zabezpieczanie majątku</t>
  </si>
  <si>
    <t>Planowanie procesów transportowych</t>
  </si>
  <si>
    <t>Pracownia obsługi magazynu</t>
  </si>
  <si>
    <t>** zgodnie z odrębnymi przepisami</t>
  </si>
  <si>
    <t>Pracownia obsługi kontrahentów</t>
  </si>
  <si>
    <t>Dokumentowanie procesów transportowych</t>
  </si>
  <si>
    <t xml:space="preserve">Realizacja poza ramówką </t>
  </si>
  <si>
    <t>MOT.05</t>
  </si>
  <si>
    <t>Obsługa, diagnozowanie oraz naprawa pojazdów samochodowych</t>
  </si>
  <si>
    <t>IV.1p</t>
  </si>
  <si>
    <t>IV.0</t>
  </si>
  <si>
    <t>IV.1r</t>
  </si>
  <si>
    <t>Prowadzenie sprzedaży</t>
  </si>
  <si>
    <t>język obcy zawodowy</t>
  </si>
  <si>
    <t>3.</t>
  </si>
  <si>
    <t>dodatkowe umiejętności zawodowe</t>
  </si>
  <si>
    <t>zajęcia praktyczne</t>
  </si>
  <si>
    <t>Ekonomia</t>
  </si>
  <si>
    <t>Działalność gospodarcza</t>
  </si>
  <si>
    <t>Towaroznawstwo</t>
  </si>
  <si>
    <t>Sprzedaż towarów</t>
  </si>
  <si>
    <t>Obowiązkowe 4 tygodnie praktyki należy umieścić wpisując 4 tyg. do komórki w semestrze w którym ma się odbyć praktyka</t>
  </si>
  <si>
    <t>Gdy praktyka jest powyżej 4 tygodni, wpisujemy liczbę godzin która będzie doliczona do godzin zawodowych</t>
  </si>
  <si>
    <t>W kolumnie D należy wybrać z jakiej kwalifikacji pochodzi dany "przedmiot" lub czy należy do kwalifikacji wspólnych</t>
  </si>
  <si>
    <t>EKW - oznacza grupę efekty kształcenia wspólne</t>
  </si>
  <si>
    <t>Zawód: sprzedawca 522301</t>
  </si>
  <si>
    <t>Podbudowa programowa: gimnazjum</t>
  </si>
  <si>
    <t>przyjęta liczba tygodni w ciągu roku szkolnego</t>
  </si>
  <si>
    <t>Liczba godzin tygodniowo w 3 cyklu kształcenia</t>
  </si>
  <si>
    <t>Liczba godzin w 3 cyklu kształcenia</t>
  </si>
  <si>
    <t>Liczba godzin z ramówki</t>
  </si>
  <si>
    <t>kolumna kontrolna</t>
  </si>
  <si>
    <t>+2</t>
  </si>
  <si>
    <t>Efekty kształcenia wspólne dla wszystkich zawodów</t>
  </si>
  <si>
    <t>EKW</t>
  </si>
  <si>
    <t>A.18</t>
  </si>
  <si>
    <t>Razem liczba godzin zajęć ogólnych</t>
  </si>
  <si>
    <t>Zajęcia praktyczne</t>
  </si>
  <si>
    <t>Efekty kształcenia wspólne dla wszystkich zawodów oraz efekty kształcenia wspólne dla zawodów w ramach obszaru administracyjno-usługowego stanowiące podbudowę do kształcenia w zawodzie lub grupie zawodów</t>
  </si>
  <si>
    <t>Kultura zawodu</t>
  </si>
  <si>
    <t>Konsument na rynku</t>
  </si>
  <si>
    <t>Organizacja sprzedaży</t>
  </si>
  <si>
    <t>Pracownia organizacji sprzedaży</t>
  </si>
  <si>
    <t>Pracownia rozliczeń finansowych</t>
  </si>
  <si>
    <t>+10</t>
  </si>
  <si>
    <t>Łącznie liczba godzin zajęć zawodowych</t>
  </si>
  <si>
    <t>Razem tygodniowa liczba godzin obowiązkowych zajęć edukacyjnych z ramowego planu nauczania</t>
  </si>
  <si>
    <t>wychowanie do życia w rodzinie*</t>
  </si>
  <si>
    <t>religia/etyka **</t>
  </si>
  <si>
    <r>
      <t xml:space="preserve">Należy sprawdzić tabelę </t>
    </r>
    <r>
      <rPr>
        <b/>
        <sz val="10"/>
        <rFont val="Arial"/>
        <family val="2"/>
        <charset val="238"/>
      </rPr>
      <t>Minimalna liczba godzin kształcenia zawodowego znajdująca sięw komórce T6</t>
    </r>
  </si>
  <si>
    <t xml:space="preserve">Zawód: monter zabudowy i robót wykończeniowych w budownictwie 712905 </t>
  </si>
  <si>
    <t>Branżowa Szkoła I stopnia</t>
  </si>
  <si>
    <t>Zawód: mechanik pojazdów samochodowych 723103</t>
  </si>
  <si>
    <t>Podbudowa programowa:  8-letnia szkoła podstawowa</t>
  </si>
  <si>
    <t>B.5</t>
  </si>
  <si>
    <t>B.6</t>
  </si>
  <si>
    <t>B.7</t>
  </si>
  <si>
    <t>-</t>
  </si>
  <si>
    <t>III.BS1.1</t>
  </si>
  <si>
    <t>Kontynuacja 1. języka ze szkoły podstawowej</t>
  </si>
  <si>
    <t>III.BS1.2</t>
  </si>
  <si>
    <t>Kontynuacja 2. języka ze szkoły podstawowej</t>
  </si>
  <si>
    <t>III.BS1.0</t>
  </si>
  <si>
    <t>język obcy os początku w klasie I</t>
  </si>
  <si>
    <t>Podstawy budownictwa</t>
  </si>
  <si>
    <t>Rysunek techniczny</t>
  </si>
  <si>
    <t>Montaż systemów suchej zabudowy</t>
  </si>
  <si>
    <t>Technologia systemów suchej zabudowy</t>
  </si>
  <si>
    <t>Wyknywanie robót malarsko-tapicerskich</t>
  </si>
  <si>
    <t>Technologia robót malarsko - tapicerskich</t>
  </si>
  <si>
    <t>Wykonywanie robót posadzkzarsko-okładinowych</t>
  </si>
  <si>
    <t>Technologia robót posadzkarsko - okładzinowych</t>
  </si>
  <si>
    <t>% przeznaczone na zajęcia praktyczne</t>
  </si>
  <si>
    <t>Roboty w systemach suchej zabudowy - zajęcia praktyczne</t>
  </si>
  <si>
    <t>Roboty malarsko - tapicerskie - zajęcia prakyczne</t>
  </si>
  <si>
    <t>Roboty posadzkarsko - okładzinowe - zajęcia praktyczne</t>
  </si>
  <si>
    <r>
      <t xml:space="preserve">Należy sprawdzić tabelę </t>
    </r>
    <r>
      <rPr>
        <b/>
        <sz val="10"/>
        <rFont val="Arial"/>
        <family val="2"/>
        <charset val="238"/>
      </rPr>
      <t>Minimalna liczba godzin kształcenia zawodowego znajdująca sięw komórce T6</t>
    </r>
  </si>
  <si>
    <t>Zawód: kucharz 512001</t>
  </si>
  <si>
    <t>Zawód: oddział wielozawodowy</t>
  </si>
  <si>
    <t>T.6</t>
  </si>
  <si>
    <t>godziny z wychowawcą</t>
  </si>
  <si>
    <t>Uczniowie będący młodocianymi pracownikami, skierowani przez szkołę do ośrodka
dokształcania i doskonalenia zawodowego na turnus dokształcania teoretycznego w zakresie
danego zawodu, odbywają kształcenie zawodowe teoretyczne przez okres 4 tygodni w każdej
klasie, w wymiarze 34 godzin tygodniowo</t>
  </si>
  <si>
    <t>Praktyczna nauka zawodu młodocianych pracowników odbywa się u pracodawcy w zakłądzie pracy.</t>
  </si>
  <si>
    <t>Efekty kształcenia wspólne dla wszystkich zawodów oraz efekty kształcenia wspólne dla zawodów w ramach obszaru turystyczno-gastronomicznego stanowiące podbudowę do kształcenia w zawodzie lub grupie zawodów</t>
  </si>
  <si>
    <t>2 dni</t>
  </si>
  <si>
    <t>3 dni</t>
  </si>
  <si>
    <t>Towaroznawstwo żywności</t>
  </si>
  <si>
    <t>Sporządzanie potraw i napojów</t>
  </si>
  <si>
    <t>Urządzenia i instalacje techniczne w zakladzie gastronomicznym</t>
  </si>
  <si>
    <t>Technologia gastronomiczna</t>
  </si>
  <si>
    <r>
      <t xml:space="preserve">Należy sprawdzić tabelę </t>
    </r>
    <r>
      <rPr>
        <b/>
        <sz val="10"/>
        <rFont val="Arial"/>
        <family val="2"/>
        <charset val="238"/>
      </rPr>
      <t>Minimalna liczba godzin kształcenia zawodowego znajdująca sięw komórce T6</t>
    </r>
  </si>
  <si>
    <r>
      <t xml:space="preserve">Praktyka zawodowa: </t>
    </r>
    <r>
      <rPr>
        <b/>
        <sz val="10"/>
        <color rgb="FF000000"/>
        <rFont val="Arial"/>
        <family val="2"/>
        <charset val="238"/>
      </rPr>
      <t>8 tygodni 280 godzin</t>
    </r>
  </si>
  <si>
    <t>III.2.0</t>
  </si>
  <si>
    <t>III.2</t>
  </si>
  <si>
    <t>praktyka zawodowe</t>
  </si>
  <si>
    <t>INF.04</t>
  </si>
  <si>
    <t>Projektowanie, programowanie i testowanie aplikacji</t>
  </si>
  <si>
    <t>html, cms, css, grafika, multimedia,testowanie, hosting</t>
  </si>
  <si>
    <t>teoria baz</t>
  </si>
  <si>
    <t>podstawy programowania, strukturalne, C, projekty</t>
  </si>
  <si>
    <t>Projektowanie oprogramowania</t>
  </si>
  <si>
    <t>C++ - obiektówka</t>
  </si>
  <si>
    <t>Programowanie obiektowe</t>
  </si>
  <si>
    <t xml:space="preserve">programowanie wizualne, RAD, Visual C++, QT, </t>
  </si>
  <si>
    <t>Pracownia aplikacji desktopowych</t>
  </si>
  <si>
    <t>Visual Studio, Android Studio, XCode</t>
  </si>
  <si>
    <t>Pracownia aplikacji mobilnych</t>
  </si>
  <si>
    <t>VisualStudio, Eclipse, .NET</t>
  </si>
  <si>
    <t>Pracownia zaawansowanych aplikacji web</t>
  </si>
  <si>
    <t>Java Script i np. PHP, JSP, Python, po stronie klienta i serwera</t>
  </si>
  <si>
    <t>praktyka baz</t>
  </si>
  <si>
    <t>uC STM32 lub prototypowanie 3D</t>
  </si>
  <si>
    <r>
      <rPr>
        <sz val="10"/>
        <color rgb="FF000000"/>
        <rFont val="Arial"/>
        <family val="2"/>
        <charset val="238"/>
      </rPr>
      <t xml:space="preserve">Praktyka zawodowa: </t>
    </r>
    <r>
      <rPr>
        <b/>
        <sz val="10"/>
        <color rgb="FF000000"/>
        <rFont val="Arial"/>
        <family val="2"/>
        <charset val="238"/>
      </rPr>
      <t>8 tygodni 280 godzin</t>
    </r>
  </si>
  <si>
    <t>geografia państwa, z którego obszarem kulturowym utożsamia się mniejszość narodowa *</t>
  </si>
  <si>
    <t>geografia państwa, z którego obszarem kulturowym utożsamia sięmniejszość narodowa *</t>
  </si>
  <si>
    <r>
      <t xml:space="preserve">Zawód: </t>
    </r>
    <r>
      <rPr>
        <b/>
        <i/>
        <sz val="12"/>
        <rFont val="Arial"/>
        <family val="2"/>
        <charset val="238"/>
      </rPr>
      <t>technik programista 351406</t>
    </r>
  </si>
  <si>
    <r>
      <t xml:space="preserve">Zawód: </t>
    </r>
    <r>
      <rPr>
        <b/>
        <i/>
        <sz val="12"/>
        <rFont val="Arial"/>
        <family val="2"/>
        <charset val="238"/>
      </rPr>
      <t>technik pojazdów samochodowych 311513</t>
    </r>
  </si>
  <si>
    <t>MOT.06</t>
  </si>
  <si>
    <t>Organizacja i prowadzenie procesu obsługi pojazdów samochodowych</t>
  </si>
  <si>
    <r>
      <t xml:space="preserve">Zawód: </t>
    </r>
    <r>
      <rPr>
        <b/>
        <i/>
        <sz val="12"/>
        <rFont val="Arial"/>
        <family val="2"/>
        <charset val="238"/>
      </rPr>
      <t>technik ekonomista 331403</t>
    </r>
  </si>
  <si>
    <t>EKA.04</t>
  </si>
  <si>
    <t>Prowadzenie dokumentacji w jednostce organizacyjnej</t>
  </si>
  <si>
    <t>EKA.05</t>
  </si>
  <si>
    <t>Prowadzenie spraw kadrowo-płacowych i gospodarki finansowej jednostek organizacyjnych</t>
  </si>
  <si>
    <t>razem</t>
  </si>
  <si>
    <t xml:space="preserve">ilość godzin z ramowego planu nauczania </t>
  </si>
  <si>
    <t>Ekonomika</t>
  </si>
  <si>
    <t>Kadry i płace</t>
  </si>
  <si>
    <t>Finanse</t>
  </si>
  <si>
    <t>Pracowania prac biurowych</t>
  </si>
  <si>
    <t>Pracownia ekonomiki</t>
  </si>
  <si>
    <t>Pracownia biznesplanu</t>
  </si>
  <si>
    <t>Pracownia kadr i płac</t>
  </si>
  <si>
    <t>Pracownia finansów</t>
  </si>
  <si>
    <r>
      <t xml:space="preserve">Zawód: </t>
    </r>
    <r>
      <rPr>
        <b/>
        <i/>
        <sz val="12"/>
        <rFont val="Arial"/>
        <family val="2"/>
        <charset val="238"/>
      </rPr>
      <t>technik usług fryzjerskich 514105</t>
    </r>
  </si>
  <si>
    <t>FRK.01</t>
  </si>
  <si>
    <t>Wykonywanie usług fryzjerskich</t>
  </si>
  <si>
    <t>FRK.03</t>
  </si>
  <si>
    <t>Projektowanie i wykonywanie fryzur</t>
  </si>
  <si>
    <t>Podstawy fryzjerstwa</t>
  </si>
  <si>
    <t>Techniki fryzjerskie</t>
  </si>
  <si>
    <t>Higiena w zawodzie fryzjera</t>
  </si>
  <si>
    <t>Projektowanie fryzur</t>
  </si>
  <si>
    <t>Stylizacja</t>
  </si>
  <si>
    <t>rysunek techniczny</t>
  </si>
  <si>
    <t xml:space="preserve">godziny do dyspozycji dyrektora szkoły: </t>
  </si>
  <si>
    <t>Pracownia stylizacji fryzur</t>
  </si>
  <si>
    <t>Pracownia projektowania fryzur</t>
  </si>
  <si>
    <t>Laboratorium analiz fizykochemicznych</t>
  </si>
  <si>
    <t>Pracownia organizowania transportu</t>
  </si>
  <si>
    <t>Pracownia przechowywania zapasów</t>
  </si>
  <si>
    <t>przepisy ruchu drogowego</t>
  </si>
  <si>
    <t>Godziny do dyspozycji dyrektora - Działalność gospodarcza</t>
  </si>
  <si>
    <t>Zawód: fryzjer 514101</t>
  </si>
  <si>
    <t>biznes i zarządzanie</t>
  </si>
  <si>
    <t>Pracownia podstaw elektroniki</t>
  </si>
  <si>
    <t>Pracownia programowania mikrokontrolerów</t>
  </si>
  <si>
    <t>Pracownia recepturowania produktów</t>
  </si>
  <si>
    <t>Pracownia sprawozdawczości i analizy finansowej</t>
  </si>
  <si>
    <t>Pracownia rachunkowości</t>
  </si>
  <si>
    <t>Pracownia wizażu</t>
  </si>
  <si>
    <t>Pracownia stylizacji paznokci</t>
  </si>
  <si>
    <t>Pracownia analizy składu i właściwości produktów</t>
  </si>
  <si>
    <t>Pracownia działalności gospodarczej</t>
  </si>
  <si>
    <t>Pracowania rozliczeń finansowych</t>
  </si>
  <si>
    <t>bezpieczeństwo i higiena pracy</t>
  </si>
  <si>
    <t>podstawy konstrukcji maszyn</t>
  </si>
  <si>
    <t>silniki pojazdów samochodowych</t>
  </si>
  <si>
    <t>podwozia i nadwozia pojazdów samochodowych</t>
  </si>
  <si>
    <t xml:space="preserve">diagnostyka i naprawa pojazdów </t>
  </si>
  <si>
    <t xml:space="preserve">elektrotechnika i elektronika samochodowa </t>
  </si>
  <si>
    <t>organizacja przedsiębiorstwa samochodowego</t>
  </si>
  <si>
    <t>pracownia organizacji obsługi pojazdów</t>
  </si>
  <si>
    <t xml:space="preserve">bezpieczeństwo i higiena pracy </t>
  </si>
  <si>
    <t>diagnostyka i naprawa pojazdów</t>
  </si>
  <si>
    <t>Uzgo.z prac.</t>
  </si>
  <si>
    <r>
      <t xml:space="preserve">Zawód: </t>
    </r>
    <r>
      <rPr>
        <b/>
        <i/>
        <sz val="12"/>
        <rFont val="Arial"/>
        <family val="2"/>
        <charset val="238"/>
      </rPr>
      <t>technik mechanik 311504</t>
    </r>
  </si>
  <si>
    <t>MEC.09</t>
  </si>
  <si>
    <t>Organizacja i nadzorowanie procesów produkcji maszyn i urządzeń</t>
  </si>
  <si>
    <t>pracowania wykonywania połaczeń spawanych</t>
  </si>
  <si>
    <t>pracowania spawania metodą MAG 135</t>
  </si>
  <si>
    <t>praktyka zawodowa</t>
  </si>
  <si>
    <t>Liczba godzin tygod. w 5-letnim okresie nauczania</t>
  </si>
  <si>
    <r>
      <t xml:space="preserve">Zawód: </t>
    </r>
    <r>
      <rPr>
        <b/>
        <i/>
        <sz val="12"/>
        <rFont val="Arial"/>
        <family val="2"/>
        <charset val="238"/>
      </rPr>
      <t xml:space="preserve">TECHNIK SPAWALNICTWA  311516 </t>
    </r>
  </si>
  <si>
    <t xml:space="preserve">MEC.08. </t>
  </si>
  <si>
    <t xml:space="preserve">Wykonywanie i naprawa elementów maszyn, urządzeń i narzędzi </t>
  </si>
  <si>
    <t xml:space="preserve">MEC.10. </t>
  </si>
  <si>
    <t xml:space="preserve">Organizacja i wykonywanie prac spawalniczych </t>
  </si>
  <si>
    <t>obróbka ręczna i maszynowa</t>
  </si>
  <si>
    <t xml:space="preserve">podstawy wykonywania połączeń 
</t>
  </si>
  <si>
    <t xml:space="preserve">naprawa i konserwacja maszyn </t>
  </si>
  <si>
    <t>podstawy elektroniki i elektrotechniki</t>
  </si>
  <si>
    <t xml:space="preserve">podstawy konstrukcji maszyn </t>
  </si>
  <si>
    <t xml:space="preserve">podstawy spawalnictwa </t>
  </si>
  <si>
    <t xml:space="preserve">organizacja i wykonywanie spajania </t>
  </si>
  <si>
    <t xml:space="preserve">kontrola wytwarzania konstrukcji spawanych </t>
  </si>
  <si>
    <r>
      <t xml:space="preserve">Praktyka zawodowa: </t>
    </r>
    <r>
      <rPr>
        <b/>
        <sz val="10"/>
        <rFont val="Arial"/>
        <family val="2"/>
        <charset val="238"/>
      </rPr>
      <t>8 tygodni 280 godzin</t>
    </r>
  </si>
  <si>
    <t>techniki wytwarzania</t>
  </si>
  <si>
    <t>podstawy sterowania i regulacji</t>
  </si>
  <si>
    <t xml:space="preserve">technologia obróbki skrawaniem </t>
  </si>
  <si>
    <t xml:space="preserve">organizacja procesów produkcyjnych </t>
  </si>
  <si>
    <t>pracownia rysunku technicznego</t>
  </si>
  <si>
    <t xml:space="preserve">pracownia procesów produkcji </t>
  </si>
  <si>
    <t>bezpieczeństwo i organizacja pracy</t>
  </si>
  <si>
    <t>technologia mechaniczna</t>
  </si>
  <si>
    <t>pracownia projektowania połączeń</t>
  </si>
  <si>
    <t>Pracowania obsługi kasy fiskalnej</t>
  </si>
  <si>
    <t>(rok rozpoczęcia nauki 2025/2026)</t>
  </si>
  <si>
    <t>MEC.11</t>
  </si>
  <si>
    <t>Użytkowanie obrabiarek skrawających sterowanych numerycznie.</t>
  </si>
  <si>
    <t>edukacja obywatelska</t>
  </si>
  <si>
    <t>edukacja zdrowotna</t>
  </si>
  <si>
    <t>Dz.U.2025.363</t>
  </si>
  <si>
    <t>Pracownia modelowania 3D</t>
  </si>
  <si>
    <t>Pracownia prototypowania i wydruku 3D</t>
  </si>
  <si>
    <t>pracowania obsługi obrabiarek CNC</t>
  </si>
  <si>
    <t>pracownia obsługi kasy fiskalnej</t>
  </si>
  <si>
    <r>
      <t xml:space="preserve">na rok szkolny </t>
    </r>
    <r>
      <rPr>
        <b/>
        <sz val="16"/>
        <rFont val="Times New Roman"/>
        <family val="1"/>
        <charset val="238"/>
      </rPr>
      <t>2026/2027</t>
    </r>
  </si>
  <si>
    <t>Organizacja pracy w laboratorium analitycznym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</si>
</sst>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4">
    <font>
      <sz val="10"/>
      <color rgb="FF000000"/>
      <name val="Arial"/>
    </font>
    <font>
      <sz val="14"/>
      <color rgb="FF000000"/>
      <name val="Times New Roman"/>
      <family val="1"/>
      <charset val="238"/>
    </font>
    <font>
      <b/>
      <sz val="18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6"/>
      <color rgb="FFFF000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sz val="14"/>
      <name val="Times New Roman"/>
      <family val="1"/>
      <charset val="238"/>
    </font>
    <font>
      <b/>
      <sz val="9"/>
      <color rgb="FF000000"/>
      <name val="Verdana"/>
      <family val="2"/>
      <charset val="238"/>
    </font>
    <font>
      <sz val="9"/>
      <color rgb="FF000000"/>
      <name val="Verdana"/>
      <family val="2"/>
      <charset val="238"/>
    </font>
    <font>
      <u/>
      <sz val="8"/>
      <name val="Times New Roman"/>
      <family val="1"/>
      <charset val="238"/>
    </font>
    <font>
      <b/>
      <sz val="10"/>
      <color rgb="FF323232"/>
      <name val="Tahoma"/>
      <family val="2"/>
      <charset val="238"/>
    </font>
    <font>
      <b/>
      <sz val="8"/>
      <name val="Times New Roman"/>
      <family val="1"/>
      <charset val="238"/>
    </font>
    <font>
      <i/>
      <sz val="10"/>
      <color rgb="FF323232"/>
      <name val="Tahoma"/>
      <family val="2"/>
      <charset val="238"/>
    </font>
    <font>
      <sz val="10"/>
      <color rgb="FF000000"/>
      <name val="Tahoma"/>
      <family val="2"/>
      <charset val="238"/>
    </font>
    <font>
      <sz val="10"/>
      <color rgb="FF323232"/>
      <name val="Tahoma"/>
      <family val="2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000000"/>
      <name val="Tahoma"/>
      <family val="2"/>
      <charset val="238"/>
    </font>
    <font>
      <b/>
      <sz val="14"/>
      <name val="Arial"/>
      <family val="2"/>
      <charset val="238"/>
    </font>
    <font>
      <b/>
      <sz val="16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CC0000"/>
      <name val="Arial"/>
      <family val="2"/>
      <charset val="238"/>
    </font>
    <font>
      <sz val="10"/>
      <name val="Arial"/>
      <family val="2"/>
      <charset val="238"/>
    </font>
    <font>
      <sz val="10"/>
      <color rgb="FF006600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0"/>
      <color rgb="FF323232"/>
      <name val="Arial"/>
      <family val="2"/>
      <charset val="238"/>
    </font>
    <font>
      <sz val="10"/>
      <name val="Calibri"/>
      <family val="2"/>
      <charset val="238"/>
    </font>
    <font>
      <b/>
      <sz val="9"/>
      <name val="Verdana"/>
      <family val="2"/>
      <charset val="238"/>
    </font>
    <font>
      <sz val="9"/>
      <name val="Tahoma"/>
      <family val="2"/>
      <charset val="238"/>
    </font>
  </fonts>
  <fills count="4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C000"/>
        <bgColor rgb="FFFFC000"/>
      </patternFill>
    </fill>
    <fill>
      <patternFill patternType="solid">
        <fgColor rgb="FFC4BD97"/>
        <bgColor rgb="FFC4BD97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rgb="FF938953"/>
        <bgColor rgb="FF938953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C6D9F0"/>
        <bgColor rgb="FFC6D9F0"/>
      </patternFill>
    </fill>
    <fill>
      <patternFill patternType="solid">
        <fgColor rgb="FFB7B7B7"/>
        <bgColor rgb="FFB7B7B7"/>
      </patternFill>
    </fill>
    <fill>
      <patternFill patternType="solid">
        <fgColor rgb="FFB6DDE8"/>
        <bgColor rgb="FFB6DDE8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rgb="FF938953"/>
      </patternFill>
    </fill>
    <fill>
      <patternFill patternType="solid">
        <fgColor rgb="FFAEABAB"/>
        <bgColor rgb="FFAEABAB"/>
      </patternFill>
    </fill>
    <fill>
      <patternFill patternType="solid">
        <fgColor rgb="FFD6DCE4"/>
        <bgColor rgb="FFD6DCE4"/>
      </patternFill>
    </fill>
    <fill>
      <patternFill patternType="solid">
        <fgColor rgb="FFC0C0C0"/>
        <bgColor rgb="FFBFBFBF"/>
      </patternFill>
    </fill>
    <fill>
      <patternFill patternType="solid">
        <fgColor rgb="FFF2F2F2"/>
        <bgColor rgb="FFFFFFFF"/>
      </patternFill>
    </fill>
    <fill>
      <patternFill patternType="solid">
        <fgColor rgb="FFDDDDDD"/>
        <bgColor rgb="FFD6DCE4"/>
      </patternFill>
    </fill>
    <fill>
      <patternFill patternType="solid">
        <fgColor rgb="FFFFFFFF"/>
        <bgColor rgb="FFF2F2F2"/>
      </patternFill>
    </fill>
    <fill>
      <patternFill patternType="solid">
        <fgColor rgb="FFFFC000"/>
        <bgColor rgb="FFFF9900"/>
      </patternFill>
    </fill>
    <fill>
      <patternFill patternType="solid">
        <fgColor rgb="FFCCFFCC"/>
        <bgColor rgb="FFCCFFFF"/>
      </patternFill>
    </fill>
    <fill>
      <patternFill patternType="solid">
        <fgColor rgb="FFCCFFFF"/>
        <bgColor rgb="FFCCFFCC"/>
      </patternFill>
    </fill>
    <fill>
      <patternFill patternType="solid">
        <fgColor rgb="FFC4BD97"/>
        <bgColor rgb="FFB7B7B7"/>
      </patternFill>
    </fill>
    <fill>
      <patternFill patternType="solid">
        <fgColor rgb="FF938953"/>
        <bgColor rgb="FF767171"/>
      </patternFill>
    </fill>
    <fill>
      <patternFill patternType="solid">
        <fgColor rgb="FFFFCC99"/>
        <bgColor rgb="FFFFCCCC"/>
      </patternFill>
    </fill>
    <fill>
      <patternFill patternType="solid">
        <fgColor rgb="FFFFCCCC"/>
        <bgColor rgb="FFFFC7CE"/>
      </patternFill>
    </fill>
    <fill>
      <patternFill patternType="solid">
        <fgColor rgb="FF99CCFF"/>
        <bgColor rgb="FFB6DDE8"/>
      </patternFill>
    </fill>
    <fill>
      <patternFill patternType="solid">
        <fgColor rgb="FFC6D9F0"/>
        <bgColor rgb="FFB6DDE8"/>
      </patternFill>
    </fill>
    <fill>
      <patternFill patternType="solid">
        <fgColor rgb="FFB7B7B7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2"/>
        <bgColor rgb="FF757070"/>
      </patternFill>
    </fill>
    <fill>
      <patternFill patternType="solid">
        <fgColor theme="0" tint="-0.14999847407452621"/>
        <bgColor rgb="FF75707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0"/>
      </patternFill>
    </fill>
  </fills>
  <borders count="6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21">
    <xf numFmtId="0" fontId="0" fillId="0" borderId="0"/>
    <xf numFmtId="0" fontId="35" fillId="0" borderId="42"/>
    <xf numFmtId="0" fontId="5" fillId="0" borderId="42"/>
    <xf numFmtId="0" fontId="41" fillId="0" borderId="42"/>
    <xf numFmtId="0" fontId="42" fillId="0" borderId="42"/>
    <xf numFmtId="0" fontId="43" fillId="39" borderId="42" applyBorder="0" applyProtection="0"/>
    <xf numFmtId="0" fontId="3" fillId="0" borderId="42" applyBorder="0" applyProtection="0"/>
    <xf numFmtId="0" fontId="45" fillId="34" borderId="42" applyBorder="0" applyProtection="0"/>
    <xf numFmtId="0" fontId="43" fillId="39" borderId="42" applyBorder="0" applyProtection="0"/>
    <xf numFmtId="0" fontId="43" fillId="39" borderId="42" applyBorder="0" applyProtection="0"/>
    <xf numFmtId="0" fontId="43" fillId="39" borderId="42" applyBorder="0" applyProtection="0"/>
    <xf numFmtId="0" fontId="43" fillId="39" borderId="42" applyBorder="0" applyProtection="0"/>
    <xf numFmtId="0" fontId="45" fillId="34" borderId="42" applyBorder="0" applyProtection="0"/>
    <xf numFmtId="0" fontId="45" fillId="34" borderId="42" applyBorder="0" applyProtection="0"/>
    <xf numFmtId="0" fontId="45" fillId="34" borderId="42" applyBorder="0" applyProtection="0"/>
    <xf numFmtId="0" fontId="47" fillId="0" borderId="42"/>
    <xf numFmtId="0" fontId="48" fillId="0" borderId="42"/>
    <xf numFmtId="0" fontId="49" fillId="0" borderId="42"/>
    <xf numFmtId="0" fontId="35" fillId="0" borderId="42"/>
    <xf numFmtId="0" fontId="35" fillId="0" borderId="42"/>
    <xf numFmtId="0" fontId="35" fillId="0" borderId="42"/>
  </cellStyleXfs>
  <cellXfs count="115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5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/>
    <xf numFmtId="0" fontId="10" fillId="0" borderId="0" xfId="0" applyFont="1"/>
    <xf numFmtId="0" fontId="11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2" fillId="0" borderId="0" xfId="0" applyFont="1"/>
    <xf numFmtId="0" fontId="8" fillId="0" borderId="0" xfId="0" applyFont="1"/>
    <xf numFmtId="0" fontId="13" fillId="0" borderId="0" xfId="0" applyFont="1" applyAlignment="1">
      <alignment horizontal="center"/>
    </xf>
    <xf numFmtId="1" fontId="5" fillId="0" borderId="0" xfId="0" applyNumberFormat="1" applyFont="1"/>
    <xf numFmtId="0" fontId="5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5" fillId="3" borderId="9" xfId="0" applyFont="1" applyFill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15" fillId="0" borderId="0" xfId="0" applyFont="1"/>
    <xf numFmtId="0" fontId="5" fillId="0" borderId="9" xfId="0" applyFont="1" applyBorder="1"/>
    <xf numFmtId="49" fontId="15" fillId="0" borderId="0" xfId="0" applyNumberFormat="1" applyFont="1"/>
    <xf numFmtId="0" fontId="16" fillId="0" borderId="0" xfId="0" applyFont="1"/>
    <xf numFmtId="0" fontId="15" fillId="0" borderId="0" xfId="0" applyFont="1" applyAlignment="1">
      <alignment horizontal="center"/>
    </xf>
    <xf numFmtId="0" fontId="17" fillId="0" borderId="0" xfId="0" applyFont="1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vertical="top"/>
    </xf>
    <xf numFmtId="0" fontId="21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right"/>
    </xf>
    <xf numFmtId="0" fontId="5" fillId="5" borderId="16" xfId="0" applyFont="1" applyFill="1" applyBorder="1"/>
    <xf numFmtId="0" fontId="5" fillId="0" borderId="0" xfId="0" applyFont="1" applyAlignment="1">
      <alignment vertical="center"/>
    </xf>
    <xf numFmtId="0" fontId="5" fillId="5" borderId="12" xfId="0" applyFont="1" applyFill="1" applyBorder="1"/>
    <xf numFmtId="0" fontId="5" fillId="5" borderId="17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 vertical="center"/>
    </xf>
    <xf numFmtId="0" fontId="8" fillId="5" borderId="12" xfId="0" applyFont="1" applyFill="1" applyBorder="1"/>
    <xf numFmtId="0" fontId="5" fillId="0" borderId="9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6" fillId="0" borderId="9" xfId="0" applyFont="1" applyBorder="1"/>
    <xf numFmtId="0" fontId="5" fillId="0" borderId="3" xfId="0" applyFont="1" applyBorder="1" applyAlignment="1">
      <alignment horizontal="center" vertical="center"/>
    </xf>
    <xf numFmtId="0" fontId="0" fillId="0" borderId="0" xfId="0" applyFont="1"/>
    <xf numFmtId="0" fontId="26" fillId="0" borderId="0" xfId="0" applyFont="1"/>
    <xf numFmtId="0" fontId="5" fillId="0" borderId="9" xfId="0" applyFont="1" applyBorder="1" applyAlignment="1">
      <alignment horizontal="center"/>
    </xf>
    <xf numFmtId="0" fontId="8" fillId="2" borderId="10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vertical="center" wrapText="1"/>
    </xf>
    <xf numFmtId="0" fontId="5" fillId="9" borderId="9" xfId="0" applyFont="1" applyFill="1" applyBorder="1" applyAlignment="1">
      <alignment horizontal="center"/>
    </xf>
    <xf numFmtId="2" fontId="27" fillId="0" borderId="0" xfId="0" applyNumberFormat="1" applyFont="1" applyAlignment="1">
      <alignment wrapText="1"/>
    </xf>
    <xf numFmtId="0" fontId="5" fillId="4" borderId="20" xfId="0" applyFont="1" applyFill="1" applyBorder="1" applyAlignment="1">
      <alignment horizontal="left"/>
    </xf>
    <xf numFmtId="0" fontId="5" fillId="4" borderId="21" xfId="0" applyFont="1" applyFill="1" applyBorder="1" applyAlignment="1">
      <alignment horizontal="left"/>
    </xf>
    <xf numFmtId="0" fontId="5" fillId="4" borderId="9" xfId="0" applyFont="1" applyFill="1" applyBorder="1" applyAlignment="1">
      <alignment horizontal="center"/>
    </xf>
    <xf numFmtId="0" fontId="0" fillId="0" borderId="0" xfId="0" applyFont="1" applyAlignment="1">
      <alignment horizontal="right" vertical="center"/>
    </xf>
    <xf numFmtId="0" fontId="5" fillId="0" borderId="7" xfId="0" applyFont="1" applyBorder="1" applyAlignment="1">
      <alignment horizontal="right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5" fillId="11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right"/>
    </xf>
    <xf numFmtId="0" fontId="26" fillId="10" borderId="9" xfId="0" applyFont="1" applyFill="1" applyBorder="1"/>
    <xf numFmtId="0" fontId="26" fillId="0" borderId="9" xfId="0" applyFont="1" applyBorder="1"/>
    <xf numFmtId="0" fontId="5" fillId="8" borderId="9" xfId="0" applyFont="1" applyFill="1" applyBorder="1" applyAlignment="1">
      <alignment horizontal="center" vertical="center"/>
    </xf>
    <xf numFmtId="0" fontId="5" fillId="9" borderId="9" xfId="0" applyFont="1" applyFill="1" applyBorder="1"/>
    <xf numFmtId="0" fontId="5" fillId="9" borderId="28" xfId="0" applyFont="1" applyFill="1" applyBorder="1"/>
    <xf numFmtId="1" fontId="5" fillId="9" borderId="9" xfId="0" applyNumberFormat="1" applyFont="1" applyFill="1" applyBorder="1" applyAlignment="1">
      <alignment horizontal="center"/>
    </xf>
    <xf numFmtId="0" fontId="8" fillId="5" borderId="21" xfId="0" applyFont="1" applyFill="1" applyBorder="1" applyAlignment="1">
      <alignment vertical="center" wrapText="1"/>
    </xf>
    <xf numFmtId="0" fontId="5" fillId="11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5" fillId="0" borderId="18" xfId="0" applyFont="1" applyBorder="1" applyAlignment="1">
      <alignment horizontal="center" vertical="center"/>
    </xf>
    <xf numFmtId="0" fontId="5" fillId="12" borderId="20" xfId="0" applyFont="1" applyFill="1" applyBorder="1" applyAlignment="1">
      <alignment horizontal="center" vertical="center"/>
    </xf>
    <xf numFmtId="0" fontId="26" fillId="0" borderId="25" xfId="0" applyFont="1" applyBorder="1"/>
    <xf numFmtId="1" fontId="5" fillId="10" borderId="9" xfId="0" applyNumberFormat="1" applyFont="1" applyFill="1" applyBorder="1" applyAlignment="1">
      <alignment horizontal="center"/>
    </xf>
    <xf numFmtId="0" fontId="5" fillId="12" borderId="9" xfId="0" applyFont="1" applyFill="1" applyBorder="1" applyAlignment="1">
      <alignment horizontal="center" vertical="center"/>
    </xf>
    <xf numFmtId="0" fontId="26" fillId="5" borderId="9" xfId="0" applyFont="1" applyFill="1" applyBorder="1"/>
    <xf numFmtId="0" fontId="26" fillId="0" borderId="25" xfId="0" applyFont="1" applyBorder="1" applyAlignment="1"/>
    <xf numFmtId="1" fontId="0" fillId="0" borderId="9" xfId="0" applyNumberFormat="1" applyFont="1" applyBorder="1" applyAlignment="1">
      <alignment horizontal="center" vertical="center" wrapText="1" readingOrder="1"/>
    </xf>
    <xf numFmtId="1" fontId="0" fillId="11" borderId="9" xfId="0" applyNumberFormat="1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 vertical="center"/>
    </xf>
    <xf numFmtId="0" fontId="5" fillId="9" borderId="19" xfId="0" applyFont="1" applyFill="1" applyBorder="1"/>
    <xf numFmtId="0" fontId="5" fillId="9" borderId="12" xfId="0" applyFont="1" applyFill="1" applyBorder="1"/>
    <xf numFmtId="1" fontId="0" fillId="10" borderId="9" xfId="0" applyNumberFormat="1" applyFont="1" applyFill="1" applyBorder="1" applyAlignment="1">
      <alignment horizontal="center" vertical="center" wrapText="1" readingOrder="1"/>
    </xf>
    <xf numFmtId="0" fontId="27" fillId="0" borderId="0" xfId="0" applyFont="1"/>
    <xf numFmtId="0" fontId="22" fillId="0" borderId="0" xfId="0" applyFont="1"/>
    <xf numFmtId="0" fontId="5" fillId="13" borderId="9" xfId="0" applyFont="1" applyFill="1" applyBorder="1"/>
    <xf numFmtId="0" fontId="5" fillId="13" borderId="12" xfId="0" applyFont="1" applyFill="1" applyBorder="1"/>
    <xf numFmtId="0" fontId="5" fillId="13" borderId="21" xfId="0" applyFont="1" applyFill="1" applyBorder="1"/>
    <xf numFmtId="0" fontId="26" fillId="0" borderId="1" xfId="0" applyFont="1" applyBorder="1"/>
    <xf numFmtId="1" fontId="0" fillId="10" borderId="22" xfId="0" applyNumberFormat="1" applyFont="1" applyFill="1" applyBorder="1" applyAlignment="1">
      <alignment horizontal="center" vertical="center" wrapText="1" readingOrder="1"/>
    </xf>
    <xf numFmtId="0" fontId="5" fillId="14" borderId="9" xfId="0" applyFont="1" applyFill="1" applyBorder="1" applyAlignment="1">
      <alignment horizontal="center"/>
    </xf>
    <xf numFmtId="1" fontId="5" fillId="9" borderId="9" xfId="0" applyNumberFormat="1" applyFont="1" applyFill="1" applyBorder="1" applyAlignment="1">
      <alignment horizontal="center" vertical="center"/>
    </xf>
    <xf numFmtId="1" fontId="0" fillId="10" borderId="34" xfId="0" applyNumberFormat="1" applyFont="1" applyFill="1" applyBorder="1" applyAlignment="1">
      <alignment horizontal="center" vertical="center" wrapText="1" readingOrder="1"/>
    </xf>
    <xf numFmtId="1" fontId="8" fillId="0" borderId="9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center"/>
    </xf>
    <xf numFmtId="0" fontId="26" fillId="0" borderId="23" xfId="0" applyFont="1" applyBorder="1"/>
    <xf numFmtId="1" fontId="0" fillId="10" borderId="9" xfId="0" applyNumberFormat="1" applyFont="1" applyFill="1" applyBorder="1" applyAlignment="1">
      <alignment horizontal="left" vertical="center" wrapText="1" readingOrder="1"/>
    </xf>
    <xf numFmtId="0" fontId="5" fillId="0" borderId="9" xfId="0" applyFont="1" applyBorder="1" applyAlignment="1">
      <alignment horizontal="center" readingOrder="1"/>
    </xf>
    <xf numFmtId="1" fontId="0" fillId="10" borderId="19" xfId="0" applyNumberFormat="1" applyFont="1" applyFill="1" applyBorder="1" applyAlignment="1">
      <alignment horizontal="center" vertical="center" wrapText="1" readingOrder="1"/>
    </xf>
    <xf numFmtId="0" fontId="26" fillId="0" borderId="6" xfId="0" applyFont="1" applyBorder="1"/>
    <xf numFmtId="1" fontId="0" fillId="11" borderId="9" xfId="0" applyNumberFormat="1" applyFont="1" applyFill="1" applyBorder="1" applyAlignment="1">
      <alignment horizontal="center" vertical="center" wrapText="1" readingOrder="1"/>
    </xf>
    <xf numFmtId="0" fontId="5" fillId="9" borderId="9" xfId="0" applyFont="1" applyFill="1" applyBorder="1" applyAlignment="1">
      <alignment vertical="center"/>
    </xf>
    <xf numFmtId="0" fontId="8" fillId="10" borderId="12" xfId="0" applyFont="1" applyFill="1" applyBorder="1" applyAlignment="1">
      <alignment horizontal="center" vertical="center"/>
    </xf>
    <xf numFmtId="0" fontId="5" fillId="9" borderId="16" xfId="0" applyFont="1" applyFill="1" applyBorder="1" applyAlignment="1">
      <alignment vertical="center"/>
    </xf>
    <xf numFmtId="0" fontId="8" fillId="10" borderId="16" xfId="0" applyFont="1" applyFill="1" applyBorder="1" applyAlignment="1">
      <alignment horizontal="center" vertical="center"/>
    </xf>
    <xf numFmtId="0" fontId="5" fillId="9" borderId="28" xfId="0" applyFont="1" applyFill="1" applyBorder="1" applyAlignment="1">
      <alignment vertical="center"/>
    </xf>
    <xf numFmtId="1" fontId="5" fillId="9" borderId="20" xfId="0" applyNumberFormat="1" applyFont="1" applyFill="1" applyBorder="1" applyAlignment="1">
      <alignment horizontal="center" vertical="center"/>
    </xf>
    <xf numFmtId="0" fontId="5" fillId="13" borderId="9" xfId="0" applyFont="1" applyFill="1" applyBorder="1" applyAlignment="1">
      <alignment vertical="center"/>
    </xf>
    <xf numFmtId="0" fontId="0" fillId="0" borderId="9" xfId="0" applyFont="1" applyBorder="1" applyAlignment="1">
      <alignment horizontal="center"/>
    </xf>
    <xf numFmtId="0" fontId="5" fillId="13" borderId="20" xfId="0" applyFont="1" applyFill="1" applyBorder="1" applyAlignment="1">
      <alignment vertical="center"/>
    </xf>
    <xf numFmtId="0" fontId="28" fillId="0" borderId="9" xfId="0" applyFont="1" applyBorder="1" applyAlignment="1">
      <alignment horizontal="center"/>
    </xf>
    <xf numFmtId="0" fontId="5" fillId="13" borderId="21" xfId="0" applyFont="1" applyFill="1" applyBorder="1" applyAlignment="1">
      <alignment vertical="center"/>
    </xf>
    <xf numFmtId="0" fontId="5" fillId="13" borderId="22" xfId="0" applyFont="1" applyFill="1" applyBorder="1" applyAlignment="1">
      <alignment vertical="center"/>
    </xf>
    <xf numFmtId="0" fontId="0" fillId="0" borderId="30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1" fontId="5" fillId="14" borderId="20" xfId="0" applyNumberFormat="1" applyFont="1" applyFill="1" applyBorder="1" applyAlignment="1">
      <alignment horizontal="center" vertical="center"/>
    </xf>
    <xf numFmtId="1" fontId="5" fillId="14" borderId="9" xfId="0" applyNumberFormat="1" applyFont="1" applyFill="1" applyBorder="1" applyAlignment="1">
      <alignment horizontal="center" vertical="center"/>
    </xf>
    <xf numFmtId="1" fontId="0" fillId="10" borderId="20" xfId="0" applyNumberFormat="1" applyFont="1" applyFill="1" applyBorder="1" applyAlignment="1">
      <alignment horizontal="center" vertical="center" wrapText="1" readingOrder="1"/>
    </xf>
    <xf numFmtId="1" fontId="28" fillId="0" borderId="9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1" fontId="8" fillId="0" borderId="9" xfId="0" applyNumberFormat="1" applyFont="1" applyBorder="1" applyAlignment="1">
      <alignment horizontal="center" vertical="center"/>
    </xf>
    <xf numFmtId="0" fontId="5" fillId="9" borderId="38" xfId="0" applyFont="1" applyFill="1" applyBorder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1" fontId="8" fillId="2" borderId="20" xfId="0" applyNumberFormat="1" applyFont="1" applyFill="1" applyBorder="1" applyAlignment="1">
      <alignment horizontal="center" vertical="center"/>
    </xf>
    <xf numFmtId="1" fontId="8" fillId="2" borderId="9" xfId="0" applyNumberFormat="1" applyFont="1" applyFill="1" applyBorder="1" applyAlignment="1">
      <alignment horizontal="center" vertical="center"/>
    </xf>
    <xf numFmtId="0" fontId="29" fillId="0" borderId="0" xfId="0" applyFont="1"/>
    <xf numFmtId="0" fontId="30" fillId="0" borderId="0" xfId="0" applyFont="1"/>
    <xf numFmtId="0" fontId="8" fillId="10" borderId="20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0" fillId="0" borderId="3" xfId="0" applyFont="1" applyBorder="1"/>
    <xf numFmtId="0" fontId="0" fillId="0" borderId="3" xfId="0" applyFont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8" fillId="2" borderId="2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vertical="center" wrapText="1"/>
    </xf>
    <xf numFmtId="0" fontId="5" fillId="5" borderId="40" xfId="0" applyFont="1" applyFill="1" applyBorder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0" fontId="27" fillId="0" borderId="9" xfId="0" applyFont="1" applyBorder="1"/>
    <xf numFmtId="0" fontId="8" fillId="0" borderId="9" xfId="0" applyFont="1" applyBorder="1"/>
    <xf numFmtId="0" fontId="0" fillId="0" borderId="9" xfId="0" applyFont="1" applyBorder="1"/>
    <xf numFmtId="0" fontId="32" fillId="0" borderId="9" xfId="0" applyFont="1" applyBorder="1"/>
    <xf numFmtId="0" fontId="5" fillId="8" borderId="20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3" xfId="0" applyFont="1" applyBorder="1" applyAlignment="1">
      <alignment horizontal="left"/>
    </xf>
    <xf numFmtId="0" fontId="5" fillId="9" borderId="21" xfId="0" applyFont="1" applyFill="1" applyBorder="1"/>
    <xf numFmtId="0" fontId="5" fillId="9" borderId="9" xfId="0" applyFont="1" applyFill="1" applyBorder="1" applyAlignment="1">
      <alignment horizontal="center" vertical="center"/>
    </xf>
    <xf numFmtId="0" fontId="5" fillId="10" borderId="9" xfId="0" applyFont="1" applyFill="1" applyBorder="1"/>
    <xf numFmtId="0" fontId="26" fillId="0" borderId="7" xfId="0" applyFont="1" applyBorder="1"/>
    <xf numFmtId="1" fontId="5" fillId="0" borderId="9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" fontId="0" fillId="0" borderId="3" xfId="0" applyNumberFormat="1" applyFont="1" applyBorder="1" applyAlignment="1">
      <alignment horizontal="center" vertical="center" wrapText="1" readingOrder="1"/>
    </xf>
    <xf numFmtId="1" fontId="5" fillId="13" borderId="20" xfId="0" applyNumberFormat="1" applyFont="1" applyFill="1" applyBorder="1" applyAlignment="1">
      <alignment horizontal="center" vertical="center"/>
    </xf>
    <xf numFmtId="1" fontId="5" fillId="13" borderId="9" xfId="0" applyNumberFormat="1" applyFont="1" applyFill="1" applyBorder="1" applyAlignment="1">
      <alignment horizontal="center" vertical="center"/>
    </xf>
    <xf numFmtId="0" fontId="5" fillId="13" borderId="9" xfId="0" applyFont="1" applyFill="1" applyBorder="1" applyAlignment="1">
      <alignment horizontal="center" vertical="center"/>
    </xf>
    <xf numFmtId="0" fontId="33" fillId="0" borderId="0" xfId="0" applyFont="1"/>
    <xf numFmtId="0" fontId="7" fillId="0" borderId="0" xfId="0" applyFont="1" applyAlignment="1">
      <alignment vertical="center"/>
    </xf>
    <xf numFmtId="0" fontId="5" fillId="8" borderId="9" xfId="0" applyFont="1" applyFill="1" applyBorder="1"/>
    <xf numFmtId="0" fontId="5" fillId="8" borderId="41" xfId="0" applyFont="1" applyFill="1" applyBorder="1" applyAlignment="1">
      <alignment vertical="center" wrapText="1"/>
    </xf>
    <xf numFmtId="0" fontId="5" fillId="8" borderId="10" xfId="0" applyFont="1" applyFill="1" applyBorder="1" applyAlignment="1">
      <alignment vertical="center" wrapText="1"/>
    </xf>
    <xf numFmtId="0" fontId="0" fillId="0" borderId="6" xfId="0" applyFont="1" applyBorder="1" applyAlignment="1">
      <alignment horizontal="left"/>
    </xf>
    <xf numFmtId="0" fontId="0" fillId="0" borderId="6" xfId="0" applyFont="1" applyBorder="1"/>
    <xf numFmtId="0" fontId="5" fillId="10" borderId="34" xfId="0" applyFont="1" applyFill="1" applyBorder="1" applyAlignment="1">
      <alignment horizontal="center" vertical="center"/>
    </xf>
    <xf numFmtId="1" fontId="26" fillId="7" borderId="9" xfId="0" applyNumberFormat="1" applyFont="1" applyFill="1" applyBorder="1" applyAlignment="1">
      <alignment horizontal="center" vertical="center"/>
    </xf>
    <xf numFmtId="0" fontId="27" fillId="0" borderId="1" xfId="0" applyFont="1" applyBorder="1"/>
    <xf numFmtId="0" fontId="8" fillId="0" borderId="1" xfId="0" applyFont="1" applyBorder="1"/>
    <xf numFmtId="0" fontId="32" fillId="0" borderId="0" xfId="0" applyFont="1"/>
    <xf numFmtId="0" fontId="5" fillId="8" borderId="22" xfId="0" applyFont="1" applyFill="1" applyBorder="1" applyAlignment="1">
      <alignment vertical="center" wrapText="1"/>
    </xf>
    <xf numFmtId="1" fontId="5" fillId="11" borderId="9" xfId="0" applyNumberFormat="1" applyFont="1" applyFill="1" applyBorder="1" applyAlignment="1">
      <alignment horizontal="center" vertical="center"/>
    </xf>
    <xf numFmtId="1" fontId="5" fillId="11" borderId="20" xfId="0" applyNumberFormat="1" applyFont="1" applyFill="1" applyBorder="1" applyAlignment="1">
      <alignment horizontal="center" vertical="center"/>
    </xf>
    <xf numFmtId="1" fontId="5" fillId="10" borderId="9" xfId="0" applyNumberFormat="1" applyFont="1" applyFill="1" applyBorder="1" applyAlignment="1">
      <alignment horizontal="center" vertical="center"/>
    </xf>
    <xf numFmtId="1" fontId="5" fillId="10" borderId="20" xfId="0" applyNumberFormat="1" applyFont="1" applyFill="1" applyBorder="1" applyAlignment="1">
      <alignment horizontal="center" vertical="center"/>
    </xf>
    <xf numFmtId="0" fontId="5" fillId="16" borderId="9" xfId="0" applyFont="1" applyFill="1" applyBorder="1" applyAlignment="1">
      <alignment horizontal="center" vertical="center"/>
    </xf>
    <xf numFmtId="0" fontId="26" fillId="0" borderId="45" xfId="1" applyFont="1" applyBorder="1"/>
    <xf numFmtId="0" fontId="2" fillId="0" borderId="42" xfId="2" applyFont="1"/>
    <xf numFmtId="0" fontId="5" fillId="0" borderId="42" xfId="2"/>
    <xf numFmtId="0" fontId="4" fillId="0" borderId="42" xfId="2" applyFont="1"/>
    <xf numFmtId="0" fontId="33" fillId="0" borderId="42" xfId="2" applyFont="1"/>
    <xf numFmtId="0" fontId="6" fillId="0" borderId="42" xfId="2" applyFont="1" applyAlignment="1"/>
    <xf numFmtId="0" fontId="5" fillId="0" borderId="42" xfId="2" applyFont="1"/>
    <xf numFmtId="0" fontId="7" fillId="0" borderId="42" xfId="2" applyFont="1"/>
    <xf numFmtId="0" fontId="8" fillId="17" borderId="48" xfId="2" applyFont="1" applyFill="1" applyBorder="1" applyAlignment="1">
      <alignment horizontal="center" vertical="center"/>
    </xf>
    <xf numFmtId="0" fontId="8" fillId="17" borderId="42" xfId="2" applyFont="1" applyFill="1" applyBorder="1" applyAlignment="1">
      <alignment horizontal="center" vertical="center"/>
    </xf>
    <xf numFmtId="0" fontId="5" fillId="0" borderId="45" xfId="2" applyBorder="1"/>
    <xf numFmtId="0" fontId="5" fillId="18" borderId="46" xfId="2" applyFill="1" applyBorder="1" applyAlignment="1">
      <alignment vertical="center" wrapText="1"/>
    </xf>
    <xf numFmtId="0" fontId="5" fillId="18" borderId="48" xfId="2" applyFill="1" applyBorder="1" applyAlignment="1">
      <alignment vertical="center" wrapText="1"/>
    </xf>
    <xf numFmtId="0" fontId="5" fillId="18" borderId="50" xfId="2" applyFill="1" applyBorder="1" applyAlignment="1">
      <alignment vertical="center" wrapText="1"/>
    </xf>
    <xf numFmtId="0" fontId="5" fillId="19" borderId="45" xfId="2" applyFill="1" applyBorder="1" applyAlignment="1">
      <alignment horizontal="center" vertical="center"/>
    </xf>
    <xf numFmtId="0" fontId="5" fillId="20" borderId="45" xfId="2" applyFill="1" applyBorder="1" applyAlignment="1">
      <alignment horizontal="center" vertical="center"/>
    </xf>
    <xf numFmtId="0" fontId="5" fillId="0" borderId="45" xfId="2" applyFont="1" applyBorder="1"/>
    <xf numFmtId="0" fontId="8" fillId="18" borderId="49" xfId="2" applyFont="1" applyFill="1" applyBorder="1" applyAlignment="1">
      <alignment vertical="center" wrapText="1"/>
    </xf>
    <xf numFmtId="0" fontId="5" fillId="0" borderId="45" xfId="2" applyBorder="1" applyAlignment="1">
      <alignment horizontal="center" vertical="center"/>
    </xf>
    <xf numFmtId="0" fontId="16" fillId="0" borderId="42" xfId="2" applyFont="1"/>
    <xf numFmtId="0" fontId="5" fillId="0" borderId="42" xfId="2" applyFont="1" applyBorder="1"/>
    <xf numFmtId="0" fontId="8" fillId="0" borderId="42" xfId="2" applyFont="1" applyBorder="1"/>
    <xf numFmtId="0" fontId="5" fillId="0" borderId="42" xfId="2" applyBorder="1" applyAlignment="1">
      <alignment horizontal="center" vertical="center"/>
    </xf>
    <xf numFmtId="0" fontId="5" fillId="19" borderId="45" xfId="2" applyFont="1" applyFill="1" applyBorder="1" applyAlignment="1">
      <alignment horizontal="center" vertical="center"/>
    </xf>
    <xf numFmtId="0" fontId="8" fillId="0" borderId="42" xfId="2" applyFont="1"/>
    <xf numFmtId="0" fontId="5" fillId="18" borderId="46" xfId="2" applyFont="1" applyFill="1" applyBorder="1" applyAlignment="1">
      <alignment vertical="center" wrapText="1"/>
    </xf>
    <xf numFmtId="0" fontId="5" fillId="18" borderId="48" xfId="2" applyFont="1" applyFill="1" applyBorder="1" applyAlignment="1">
      <alignment vertical="center" wrapText="1"/>
    </xf>
    <xf numFmtId="0" fontId="5" fillId="18" borderId="49" xfId="2" applyFill="1" applyBorder="1" applyAlignment="1">
      <alignment vertical="center" wrapText="1"/>
    </xf>
    <xf numFmtId="0" fontId="5" fillId="18" borderId="47" xfId="2" applyFill="1" applyBorder="1" applyAlignment="1">
      <alignment vertical="center" wrapText="1"/>
    </xf>
    <xf numFmtId="0" fontId="5" fillId="21" borderId="45" xfId="2" applyFill="1" applyBorder="1"/>
    <xf numFmtId="0" fontId="5" fillId="21" borderId="51" xfId="2" applyFill="1" applyBorder="1" applyAlignment="1">
      <alignment vertical="center" wrapText="1"/>
    </xf>
    <xf numFmtId="0" fontId="5" fillId="21" borderId="48" xfId="2" applyFill="1" applyBorder="1" applyAlignment="1">
      <alignment vertical="center" wrapText="1"/>
    </xf>
    <xf numFmtId="0" fontId="5" fillId="21" borderId="49" xfId="2" applyFill="1" applyBorder="1" applyAlignment="1">
      <alignment vertical="center" wrapText="1"/>
    </xf>
    <xf numFmtId="0" fontId="5" fillId="21" borderId="45" xfId="2" applyFill="1" applyBorder="1" applyAlignment="1">
      <alignment horizontal="center" vertical="center"/>
    </xf>
    <xf numFmtId="0" fontId="5" fillId="21" borderId="46" xfId="2" applyFill="1" applyBorder="1" applyAlignment="1">
      <alignment horizontal="center" vertical="center"/>
    </xf>
    <xf numFmtId="0" fontId="5" fillId="0" borderId="46" xfId="2" applyBorder="1"/>
    <xf numFmtId="0" fontId="5" fillId="0" borderId="42" xfId="2" applyBorder="1"/>
    <xf numFmtId="0" fontId="5" fillId="22" borderId="45" xfId="2" applyFont="1" applyFill="1" applyBorder="1"/>
    <xf numFmtId="0" fontId="5" fillId="22" borderId="52" xfId="2" applyFill="1" applyBorder="1"/>
    <xf numFmtId="0" fontId="5" fillId="22" borderId="42" xfId="2" applyFill="1" applyBorder="1"/>
    <xf numFmtId="0" fontId="5" fillId="22" borderId="49" xfId="2" applyFill="1" applyBorder="1"/>
    <xf numFmtId="1" fontId="5" fillId="22" borderId="45" xfId="2" applyNumberFormat="1" applyFill="1" applyBorder="1" applyAlignment="1">
      <alignment horizontal="center" vertical="center"/>
    </xf>
    <xf numFmtId="1" fontId="5" fillId="22" borderId="46" xfId="2" applyNumberFormat="1" applyFill="1" applyBorder="1" applyAlignment="1">
      <alignment horizontal="center" vertical="center"/>
    </xf>
    <xf numFmtId="0" fontId="5" fillId="0" borderId="42" xfId="2" applyFill="1"/>
    <xf numFmtId="0" fontId="5" fillId="0" borderId="45" xfId="2" applyFill="1" applyBorder="1"/>
    <xf numFmtId="1" fontId="35" fillId="23" borderId="45" xfId="2" applyNumberFormat="1" applyFont="1" applyFill="1" applyBorder="1" applyAlignment="1">
      <alignment horizontal="center" vertical="center" wrapText="1" readingOrder="1"/>
    </xf>
    <xf numFmtId="0" fontId="5" fillId="0" borderId="52" xfId="2" applyBorder="1" applyAlignment="1">
      <alignment horizontal="center" vertical="center"/>
    </xf>
    <xf numFmtId="0" fontId="31" fillId="0" borderId="42" xfId="2" applyFont="1" applyFill="1"/>
    <xf numFmtId="49" fontId="3" fillId="0" borderId="42" xfId="2" applyNumberFormat="1" applyFont="1" applyAlignment="1">
      <alignment horizontal="center" vertical="center"/>
    </xf>
    <xf numFmtId="1" fontId="5" fillId="24" borderId="46" xfId="2" applyNumberFormat="1" applyFill="1" applyBorder="1" applyAlignment="1">
      <alignment horizontal="center" vertical="center"/>
    </xf>
    <xf numFmtId="1" fontId="8" fillId="0" borderId="45" xfId="2" applyNumberFormat="1" applyFont="1" applyFill="1" applyBorder="1" applyAlignment="1">
      <alignment horizontal="center" vertical="center"/>
    </xf>
    <xf numFmtId="0" fontId="8" fillId="0" borderId="45" xfId="2" applyFont="1" applyFill="1" applyBorder="1" applyAlignment="1">
      <alignment horizontal="center" vertical="center"/>
    </xf>
    <xf numFmtId="0" fontId="5" fillId="0" borderId="45" xfId="2" applyFill="1" applyBorder="1" applyAlignment="1">
      <alignment horizontal="center" vertical="center"/>
    </xf>
    <xf numFmtId="1" fontId="8" fillId="17" borderId="45" xfId="2" applyNumberFormat="1" applyFont="1" applyFill="1" applyBorder="1" applyAlignment="1">
      <alignment horizontal="center" vertical="center"/>
    </xf>
    <xf numFmtId="0" fontId="5" fillId="0" borderId="45" xfId="2" applyBorder="1" applyAlignment="1">
      <alignment horizontal="right" vertical="center"/>
    </xf>
    <xf numFmtId="0" fontId="37" fillId="0" borderId="45" xfId="2" applyFont="1" applyFill="1" applyBorder="1" applyAlignment="1">
      <alignment horizontal="center" vertical="center"/>
    </xf>
    <xf numFmtId="1" fontId="38" fillId="25" borderId="45" xfId="2" applyNumberFormat="1" applyFont="1" applyFill="1" applyBorder="1" applyAlignment="1">
      <alignment horizontal="center" vertical="center"/>
    </xf>
    <xf numFmtId="0" fontId="39" fillId="0" borderId="45" xfId="2" applyFont="1" applyFill="1" applyBorder="1" applyAlignment="1">
      <alignment horizontal="center" vertical="center"/>
    </xf>
    <xf numFmtId="0" fontId="37" fillId="0" borderId="42" xfId="2" applyFont="1" applyFill="1" applyBorder="1" applyAlignment="1">
      <alignment horizontal="right" vertical="center"/>
    </xf>
    <xf numFmtId="0" fontId="37" fillId="0" borderId="42" xfId="2" applyFont="1" applyFill="1" applyBorder="1" applyAlignment="1">
      <alignment vertical="center"/>
    </xf>
    <xf numFmtId="0" fontId="37" fillId="0" borderId="42" xfId="2" applyFont="1" applyFill="1" applyBorder="1" applyAlignment="1">
      <alignment horizontal="center" vertical="center"/>
    </xf>
    <xf numFmtId="0" fontId="5" fillId="0" borderId="42" xfId="2" applyAlignment="1">
      <alignment vertical="center"/>
    </xf>
    <xf numFmtId="0" fontId="5" fillId="0" borderId="42" xfId="2" applyFont="1" applyFill="1" applyBorder="1"/>
    <xf numFmtId="0" fontId="40" fillId="18" borderId="45" xfId="2" applyFont="1" applyFill="1" applyBorder="1"/>
    <xf numFmtId="1" fontId="35" fillId="0" borderId="45" xfId="2" applyNumberFormat="1" applyFont="1" applyFill="1" applyBorder="1" applyAlignment="1">
      <alignment horizontal="center" vertical="center" wrapText="1" readingOrder="1"/>
    </xf>
    <xf numFmtId="0" fontId="40" fillId="0" borderId="45" xfId="2" applyFont="1" applyBorder="1"/>
    <xf numFmtId="0" fontId="40" fillId="0" borderId="53" xfId="2" applyFont="1" applyBorder="1" applyAlignment="1">
      <alignment horizontal="left" vertical="center"/>
    </xf>
    <xf numFmtId="0" fontId="16" fillId="0" borderId="45" xfId="2" applyFont="1" applyBorder="1"/>
    <xf numFmtId="2" fontId="27" fillId="0" borderId="42" xfId="2" applyNumberFormat="1" applyFont="1" applyAlignment="1">
      <alignment wrapText="1"/>
    </xf>
    <xf numFmtId="0" fontId="5" fillId="14" borderId="22" xfId="0" applyFont="1" applyFill="1" applyBorder="1" applyAlignment="1">
      <alignment horizontal="center"/>
    </xf>
    <xf numFmtId="1" fontId="5" fillId="9" borderId="44" xfId="0" applyNumberFormat="1" applyFont="1" applyFill="1" applyBorder="1" applyAlignment="1">
      <alignment horizontal="center"/>
    </xf>
    <xf numFmtId="1" fontId="5" fillId="14" borderId="19" xfId="0" applyNumberFormat="1" applyFont="1" applyFill="1" applyBorder="1" applyAlignment="1">
      <alignment horizontal="center"/>
    </xf>
    <xf numFmtId="0" fontId="5" fillId="14" borderId="19" xfId="0" applyFont="1" applyFill="1" applyBorder="1" applyAlignment="1">
      <alignment horizontal="center"/>
    </xf>
    <xf numFmtId="0" fontId="5" fillId="14" borderId="32" xfId="0" applyFont="1" applyFill="1" applyBorder="1" applyAlignment="1">
      <alignment horizontal="center"/>
    </xf>
    <xf numFmtId="0" fontId="5" fillId="14" borderId="31" xfId="0" applyFont="1" applyFill="1" applyBorder="1" applyAlignment="1">
      <alignment horizontal="center"/>
    </xf>
    <xf numFmtId="1" fontId="0" fillId="0" borderId="34" xfId="0" applyNumberFormat="1" applyFont="1" applyBorder="1" applyAlignment="1">
      <alignment horizontal="center" vertical="center" wrapText="1" readingOrder="1"/>
    </xf>
    <xf numFmtId="1" fontId="0" fillId="10" borderId="45" xfId="0" applyNumberFormat="1" applyFont="1" applyFill="1" applyBorder="1" applyAlignment="1">
      <alignment horizontal="center" vertical="center" wrapText="1" readingOrder="1"/>
    </xf>
    <xf numFmtId="0" fontId="8" fillId="2" borderId="3" xfId="0" applyFont="1" applyFill="1" applyBorder="1" applyAlignment="1">
      <alignment horizontal="center" vertical="center"/>
    </xf>
    <xf numFmtId="0" fontId="5" fillId="0" borderId="45" xfId="2" applyBorder="1" applyAlignment="1">
      <alignment horizontal="center" vertical="center"/>
    </xf>
    <xf numFmtId="0" fontId="8" fillId="17" borderId="46" xfId="2" applyFont="1" applyFill="1" applyBorder="1" applyAlignment="1">
      <alignment horizontal="center" vertical="center"/>
    </xf>
    <xf numFmtId="1" fontId="5" fillId="20" borderId="47" xfId="2" applyNumberFormat="1" applyFill="1" applyBorder="1" applyAlignment="1">
      <alignment horizontal="center" vertical="center"/>
    </xf>
    <xf numFmtId="1" fontId="5" fillId="24" borderId="45" xfId="2" applyNumberFormat="1" applyFill="1" applyBorder="1" applyAlignment="1">
      <alignment horizontal="center" vertical="center"/>
    </xf>
    <xf numFmtId="0" fontId="0" fillId="0" borderId="0" xfId="0" applyFont="1" applyAlignment="1">
      <alignment horizontal="left"/>
    </xf>
    <xf numFmtId="1" fontId="5" fillId="9" borderId="34" xfId="0" applyNumberFormat="1" applyFont="1" applyFill="1" applyBorder="1" applyAlignment="1">
      <alignment horizontal="center" vertical="center"/>
    </xf>
    <xf numFmtId="1" fontId="5" fillId="9" borderId="19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22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/>
    </xf>
    <xf numFmtId="0" fontId="0" fillId="0" borderId="0" xfId="0" applyFont="1" applyAlignment="1"/>
    <xf numFmtId="0" fontId="0" fillId="0" borderId="23" xfId="0" applyFont="1" applyBorder="1" applyAlignment="1">
      <alignment vertical="center"/>
    </xf>
    <xf numFmtId="0" fontId="9" fillId="0" borderId="24" xfId="0" applyFont="1" applyBorder="1" applyAlignment="1"/>
    <xf numFmtId="0" fontId="5" fillId="0" borderId="23" xfId="0" applyFont="1" applyBorder="1" applyAlignment="1">
      <alignment vertical="center"/>
    </xf>
    <xf numFmtId="0" fontId="5" fillId="26" borderId="9" xfId="0" applyFont="1" applyFill="1" applyBorder="1" applyAlignment="1">
      <alignment horizontal="center"/>
    </xf>
    <xf numFmtId="0" fontId="5" fillId="26" borderId="9" xfId="0" applyFont="1" applyFill="1" applyBorder="1" applyAlignment="1">
      <alignment horizontal="center" vertical="center"/>
    </xf>
    <xf numFmtId="0" fontId="5" fillId="0" borderId="42" xfId="3" applyFont="1"/>
    <xf numFmtId="0" fontId="2" fillId="0" borderId="42" xfId="3" applyFont="1"/>
    <xf numFmtId="0" fontId="0" fillId="0" borderId="42" xfId="3" applyFont="1" applyAlignment="1"/>
    <xf numFmtId="0" fontId="8" fillId="0" borderId="42" xfId="3" applyFont="1"/>
    <xf numFmtId="0" fontId="7" fillId="0" borderId="42" xfId="3" applyFont="1"/>
    <xf numFmtId="1" fontId="5" fillId="0" borderId="42" xfId="3" applyNumberFormat="1" applyFont="1"/>
    <xf numFmtId="0" fontId="16" fillId="0" borderId="42" xfId="3" applyFont="1"/>
    <xf numFmtId="0" fontId="17" fillId="0" borderId="42" xfId="3" applyFont="1"/>
    <xf numFmtId="0" fontId="8" fillId="2" borderId="29" xfId="3" applyFont="1" applyFill="1" applyBorder="1" applyAlignment="1">
      <alignment horizontal="center" vertical="center"/>
    </xf>
    <xf numFmtId="0" fontId="5" fillId="0" borderId="42" xfId="3" applyFont="1" applyAlignment="1">
      <alignment horizontal="center" vertical="center" wrapText="1"/>
    </xf>
    <xf numFmtId="0" fontId="8" fillId="2" borderId="32" xfId="3" applyFont="1" applyFill="1" applyBorder="1" applyAlignment="1">
      <alignment horizontal="center" vertical="center"/>
    </xf>
    <xf numFmtId="0" fontId="8" fillId="0" borderId="9" xfId="3" applyFont="1" applyBorder="1" applyAlignment="1">
      <alignment horizontal="center" vertical="center"/>
    </xf>
    <xf numFmtId="0" fontId="8" fillId="0" borderId="9" xfId="3" applyFont="1" applyBorder="1" applyAlignment="1">
      <alignment horizontal="center" vertical="center" wrapText="1"/>
    </xf>
    <xf numFmtId="0" fontId="5" fillId="0" borderId="42" xfId="3" applyFont="1" applyAlignment="1">
      <alignment horizontal="right" vertical="center"/>
    </xf>
    <xf numFmtId="0" fontId="5" fillId="5" borderId="20" xfId="3" applyFont="1" applyFill="1" applyBorder="1" applyAlignment="1">
      <alignment vertical="center" wrapText="1"/>
    </xf>
    <xf numFmtId="0" fontId="5" fillId="5" borderId="22" xfId="3" applyFont="1" applyFill="1" applyBorder="1" applyAlignment="1">
      <alignment horizontal="center" wrapText="1"/>
    </xf>
    <xf numFmtId="0" fontId="5" fillId="3" borderId="9" xfId="3" applyFont="1" applyFill="1" applyBorder="1" applyAlignment="1">
      <alignment horizontal="center" vertical="center"/>
    </xf>
    <xf numFmtId="0" fontId="5" fillId="0" borderId="42" xfId="3" applyFont="1" applyAlignment="1">
      <alignment horizontal="center" vertical="center"/>
    </xf>
    <xf numFmtId="0" fontId="5" fillId="0" borderId="9" xfId="3" applyFont="1" applyBorder="1"/>
    <xf numFmtId="0" fontId="8" fillId="5" borderId="21" xfId="3" applyFont="1" applyFill="1" applyBorder="1" applyAlignment="1">
      <alignment vertical="center" wrapText="1"/>
    </xf>
    <xf numFmtId="0" fontId="5" fillId="0" borderId="9" xfId="3" applyFont="1" applyBorder="1" applyAlignment="1">
      <alignment horizontal="center" vertical="center"/>
    </xf>
    <xf numFmtId="0" fontId="5" fillId="5" borderId="21" xfId="3" applyFont="1" applyFill="1" applyBorder="1" applyAlignment="1">
      <alignment vertical="center" wrapText="1"/>
    </xf>
    <xf numFmtId="0" fontId="5" fillId="8" borderId="9" xfId="3" applyFont="1" applyFill="1" applyBorder="1" applyAlignment="1">
      <alignment horizontal="center" vertical="center"/>
    </xf>
    <xf numFmtId="2" fontId="27" fillId="0" borderId="42" xfId="3" applyNumberFormat="1" applyFont="1" applyAlignment="1">
      <alignment wrapText="1"/>
    </xf>
    <xf numFmtId="0" fontId="5" fillId="0" borderId="19" xfId="3" applyFont="1" applyBorder="1" applyAlignment="1">
      <alignment horizontal="right"/>
    </xf>
    <xf numFmtId="0" fontId="5" fillId="0" borderId="9" xfId="3" applyFont="1" applyBorder="1" applyAlignment="1">
      <alignment vertical="center" wrapText="1"/>
    </xf>
    <xf numFmtId="0" fontId="5" fillId="3" borderId="19" xfId="3" applyFont="1" applyFill="1" applyBorder="1" applyAlignment="1">
      <alignment horizontal="center" vertical="center"/>
    </xf>
    <xf numFmtId="0" fontId="5" fillId="0" borderId="9" xfId="3" applyFont="1" applyBorder="1" applyAlignment="1">
      <alignment horizontal="right"/>
    </xf>
    <xf numFmtId="0" fontId="5" fillId="12" borderId="20" xfId="3" applyFont="1" applyFill="1" applyBorder="1" applyAlignment="1">
      <alignment horizontal="center" vertical="center"/>
    </xf>
    <xf numFmtId="0" fontId="5" fillId="12" borderId="9" xfId="3" applyFont="1" applyFill="1" applyBorder="1" applyAlignment="1">
      <alignment horizontal="center" vertical="center"/>
    </xf>
    <xf numFmtId="0" fontId="5" fillId="3" borderId="22" xfId="3" applyFont="1" applyFill="1" applyBorder="1" applyAlignment="1">
      <alignment horizontal="center" vertical="center"/>
    </xf>
    <xf numFmtId="0" fontId="5" fillId="3" borderId="34" xfId="3" applyFont="1" applyFill="1" applyBorder="1" applyAlignment="1">
      <alignment horizontal="center" vertical="center"/>
    </xf>
    <xf numFmtId="0" fontId="5" fillId="9" borderId="9" xfId="3" applyFont="1" applyFill="1" applyBorder="1"/>
    <xf numFmtId="0" fontId="5" fillId="9" borderId="44" xfId="3" applyFont="1" applyFill="1" applyBorder="1"/>
    <xf numFmtId="0" fontId="5" fillId="9" borderId="42" xfId="3" applyFont="1" applyFill="1" applyBorder="1"/>
    <xf numFmtId="1" fontId="5" fillId="9" borderId="9" xfId="3" applyNumberFormat="1" applyFont="1" applyFill="1" applyBorder="1" applyAlignment="1">
      <alignment horizontal="center" vertical="center"/>
    </xf>
    <xf numFmtId="0" fontId="5" fillId="9" borderId="9" xfId="3" applyFont="1" applyFill="1" applyBorder="1" applyAlignment="1">
      <alignment vertical="center"/>
    </xf>
    <xf numFmtId="0" fontId="5" fillId="9" borderId="31" xfId="3" applyFont="1" applyFill="1" applyBorder="1" applyAlignment="1">
      <alignment vertical="center"/>
    </xf>
    <xf numFmtId="0" fontId="5" fillId="9" borderId="42" xfId="3" applyFont="1" applyFill="1" applyBorder="1" applyAlignment="1">
      <alignment vertical="center"/>
    </xf>
    <xf numFmtId="1" fontId="5" fillId="9" borderId="20" xfId="3" applyNumberFormat="1" applyFont="1" applyFill="1" applyBorder="1" applyAlignment="1">
      <alignment horizontal="center" vertical="center"/>
    </xf>
    <xf numFmtId="0" fontId="5" fillId="13" borderId="9" xfId="3" applyFont="1" applyFill="1" applyBorder="1" applyAlignment="1">
      <alignment vertical="center"/>
    </xf>
    <xf numFmtId="0" fontId="5" fillId="13" borderId="20" xfId="3" applyFont="1" applyFill="1" applyBorder="1" applyAlignment="1">
      <alignment vertical="center"/>
    </xf>
    <xf numFmtId="0" fontId="5" fillId="13" borderId="21" xfId="3" applyFont="1" applyFill="1" applyBorder="1" applyAlignment="1">
      <alignment vertical="center"/>
    </xf>
    <xf numFmtId="0" fontId="5" fillId="13" borderId="22" xfId="3" applyFont="1" applyFill="1" applyBorder="1" applyAlignment="1">
      <alignment vertical="center"/>
    </xf>
    <xf numFmtId="1" fontId="5" fillId="28" borderId="20" xfId="3" applyNumberFormat="1" applyFont="1" applyFill="1" applyBorder="1" applyAlignment="1">
      <alignment horizontal="center" vertical="center"/>
    </xf>
    <xf numFmtId="1" fontId="5" fillId="28" borderId="9" xfId="3" applyNumberFormat="1" applyFont="1" applyFill="1" applyBorder="1" applyAlignment="1">
      <alignment horizontal="center" vertical="center"/>
    </xf>
    <xf numFmtId="1" fontId="8" fillId="0" borderId="9" xfId="3" applyNumberFormat="1" applyFont="1" applyBorder="1" applyAlignment="1">
      <alignment horizontal="center" vertical="center"/>
    </xf>
    <xf numFmtId="1" fontId="8" fillId="2" borderId="20" xfId="3" applyNumberFormat="1" applyFont="1" applyFill="1" applyBorder="1" applyAlignment="1">
      <alignment horizontal="center" vertical="center"/>
    </xf>
    <xf numFmtId="1" fontId="8" fillId="2" borderId="9" xfId="3" applyNumberFormat="1" applyFont="1" applyFill="1" applyBorder="1" applyAlignment="1">
      <alignment horizontal="center" vertical="center"/>
    </xf>
    <xf numFmtId="0" fontId="8" fillId="2" borderId="9" xfId="3" applyFont="1" applyFill="1" applyBorder="1" applyAlignment="1">
      <alignment horizontal="center" vertical="center"/>
    </xf>
    <xf numFmtId="0" fontId="8" fillId="10" borderId="20" xfId="3" applyFont="1" applyFill="1" applyBorder="1" applyAlignment="1">
      <alignment horizontal="center" vertical="center"/>
    </xf>
    <xf numFmtId="0" fontId="5" fillId="0" borderId="42" xfId="3" applyFont="1" applyAlignment="1">
      <alignment vertical="center"/>
    </xf>
    <xf numFmtId="0" fontId="42" fillId="0" borderId="42" xfId="4"/>
    <xf numFmtId="0" fontId="2" fillId="0" borderId="42" xfId="4" applyFont="1"/>
    <xf numFmtId="0" fontId="5" fillId="0" borderId="42" xfId="4" applyFont="1"/>
    <xf numFmtId="0" fontId="10" fillId="0" borderId="42" xfId="4" applyFont="1"/>
    <xf numFmtId="0" fontId="10" fillId="0" borderId="42" xfId="4" applyFont="1" applyAlignment="1">
      <alignment horizontal="center"/>
    </xf>
    <xf numFmtId="0" fontId="8" fillId="0" borderId="42" xfId="4" applyFont="1"/>
    <xf numFmtId="0" fontId="7" fillId="0" borderId="42" xfId="4" applyFont="1"/>
    <xf numFmtId="1" fontId="5" fillId="0" borderId="42" xfId="4" applyNumberFormat="1" applyFont="1"/>
    <xf numFmtId="0" fontId="16" fillId="0" borderId="42" xfId="4" applyFont="1"/>
    <xf numFmtId="0" fontId="17" fillId="0" borderId="42" xfId="4" applyFont="1"/>
    <xf numFmtId="0" fontId="5" fillId="0" borderId="42" xfId="4" applyFont="1" applyAlignment="1">
      <alignment horizontal="center" vertical="center" wrapText="1"/>
    </xf>
    <xf numFmtId="0" fontId="8" fillId="0" borderId="45" xfId="4" applyFont="1" applyBorder="1" applyAlignment="1">
      <alignment horizontal="center" vertical="center"/>
    </xf>
    <xf numFmtId="0" fontId="8" fillId="0" borderId="45" xfId="4" applyFont="1" applyBorder="1" applyAlignment="1">
      <alignment horizontal="center" vertical="center" wrapText="1"/>
    </xf>
    <xf numFmtId="0" fontId="5" fillId="0" borderId="42" xfId="4" applyFont="1" applyAlignment="1">
      <alignment horizontal="right" vertical="center"/>
    </xf>
    <xf numFmtId="0" fontId="5" fillId="0" borderId="56" xfId="4" applyFont="1" applyBorder="1" applyAlignment="1">
      <alignment horizontal="right"/>
    </xf>
    <xf numFmtId="0" fontId="5" fillId="33" borderId="45" xfId="4" applyFont="1" applyFill="1" applyBorder="1" applyAlignment="1">
      <alignment horizontal="center"/>
    </xf>
    <xf numFmtId="0" fontId="5" fillId="0" borderId="42" xfId="4" applyFont="1" applyAlignment="1">
      <alignment horizontal="center" vertical="center"/>
    </xf>
    <xf numFmtId="0" fontId="5" fillId="0" borderId="45" xfId="4" applyFont="1" applyBorder="1"/>
    <xf numFmtId="0" fontId="8" fillId="30" borderId="55" xfId="4" applyFont="1" applyFill="1" applyBorder="1"/>
    <xf numFmtId="0" fontId="16" fillId="0" borderId="45" xfId="4" applyFont="1" applyBorder="1"/>
    <xf numFmtId="0" fontId="42" fillId="0" borderId="42" xfId="4" applyFont="1"/>
    <xf numFmtId="0" fontId="26" fillId="0" borderId="42" xfId="4" applyFont="1"/>
    <xf numFmtId="0" fontId="5" fillId="35" borderId="45" xfId="4" applyFont="1" applyFill="1" applyBorder="1" applyAlignment="1">
      <alignment horizontal="center"/>
    </xf>
    <xf numFmtId="2" fontId="27" fillId="0" borderId="42" xfId="4" applyNumberFormat="1" applyFont="1" applyAlignment="1">
      <alignment wrapText="1"/>
    </xf>
    <xf numFmtId="0" fontId="5" fillId="36" borderId="46" xfId="4" applyFont="1" applyFill="1" applyBorder="1" applyAlignment="1">
      <alignment horizontal="left"/>
    </xf>
    <xf numFmtId="0" fontId="5" fillId="36" borderId="49" xfId="4" applyFont="1" applyFill="1" applyBorder="1" applyAlignment="1">
      <alignment horizontal="left"/>
    </xf>
    <xf numFmtId="0" fontId="5" fillId="36" borderId="45" xfId="4" applyFont="1" applyFill="1" applyBorder="1" applyAlignment="1">
      <alignment horizontal="center"/>
    </xf>
    <xf numFmtId="0" fontId="5" fillId="0" borderId="54" xfId="4" applyFont="1" applyBorder="1" applyAlignment="1">
      <alignment horizontal="right"/>
    </xf>
    <xf numFmtId="0" fontId="5" fillId="37" borderId="45" xfId="4" applyFont="1" applyFill="1" applyBorder="1" applyAlignment="1">
      <alignment horizontal="center"/>
    </xf>
    <xf numFmtId="0" fontId="5" fillId="0" borderId="45" xfId="4" applyFont="1" applyBorder="1" applyAlignment="1">
      <alignment horizontal="right"/>
    </xf>
    <xf numFmtId="0" fontId="5" fillId="38" borderId="45" xfId="4" applyFont="1" applyFill="1" applyBorder="1" applyAlignment="1">
      <alignment horizontal="center"/>
    </xf>
    <xf numFmtId="0" fontId="42" fillId="0" borderId="42" xfId="4" applyFont="1" applyAlignment="1">
      <alignment horizontal="left"/>
    </xf>
    <xf numFmtId="0" fontId="5" fillId="0" borderId="45" xfId="4" applyFont="1" applyBorder="1" applyAlignment="1">
      <alignment horizontal="center" vertical="center"/>
    </xf>
    <xf numFmtId="1" fontId="42" fillId="31" borderId="45" xfId="4" applyNumberFormat="1" applyFont="1" applyFill="1" applyBorder="1" applyAlignment="1">
      <alignment horizontal="center"/>
    </xf>
    <xf numFmtId="1" fontId="42" fillId="0" borderId="45" xfId="4" applyNumberFormat="1" applyFont="1" applyBorder="1" applyAlignment="1">
      <alignment horizontal="center"/>
    </xf>
    <xf numFmtId="1" fontId="42" fillId="32" borderId="45" xfId="4" applyNumberFormat="1" applyFont="1" applyFill="1" applyBorder="1" applyAlignment="1">
      <alignment horizontal="center"/>
    </xf>
    <xf numFmtId="0" fontId="5" fillId="35" borderId="42" xfId="4" applyFont="1" applyFill="1" applyBorder="1"/>
    <xf numFmtId="1" fontId="42" fillId="37" borderId="45" xfId="4" applyNumberFormat="1" applyFont="1" applyFill="1" applyBorder="1" applyAlignment="1">
      <alignment horizontal="center"/>
    </xf>
    <xf numFmtId="0" fontId="5" fillId="35" borderId="54" xfId="4" applyFont="1" applyFill="1" applyBorder="1"/>
    <xf numFmtId="0" fontId="5" fillId="35" borderId="55" xfId="4" applyFont="1" applyFill="1" applyBorder="1"/>
    <xf numFmtId="1" fontId="5" fillId="35" borderId="52" xfId="4" applyNumberFormat="1" applyFont="1" applyFill="1" applyBorder="1" applyAlignment="1">
      <alignment horizontal="center"/>
    </xf>
    <xf numFmtId="0" fontId="5" fillId="40" borderId="45" xfId="4" applyFont="1" applyFill="1" applyBorder="1"/>
    <xf numFmtId="0" fontId="5" fillId="40" borderId="55" xfId="4" applyFont="1" applyFill="1" applyBorder="1"/>
    <xf numFmtId="0" fontId="5" fillId="40" borderId="49" xfId="4" applyFont="1" applyFill="1" applyBorder="1"/>
    <xf numFmtId="1" fontId="5" fillId="41" borderId="45" xfId="4" applyNumberFormat="1" applyFont="1" applyFill="1" applyBorder="1" applyAlignment="1">
      <alignment horizontal="center"/>
    </xf>
    <xf numFmtId="0" fontId="5" fillId="41" borderId="47" xfId="4" applyFont="1" applyFill="1" applyBorder="1" applyAlignment="1">
      <alignment horizontal="center"/>
    </xf>
    <xf numFmtId="0" fontId="5" fillId="41" borderId="45" xfId="4" applyFont="1" applyFill="1" applyBorder="1" applyAlignment="1">
      <alignment horizontal="center"/>
    </xf>
    <xf numFmtId="1" fontId="8" fillId="0" borderId="45" xfId="4" applyNumberFormat="1" applyFont="1" applyBorder="1" applyAlignment="1">
      <alignment horizontal="center"/>
    </xf>
    <xf numFmtId="1" fontId="5" fillId="0" borderId="45" xfId="4" applyNumberFormat="1" applyFont="1" applyBorder="1" applyAlignment="1">
      <alignment horizontal="center"/>
    </xf>
    <xf numFmtId="1" fontId="8" fillId="29" borderId="45" xfId="4" applyNumberFormat="1" applyFont="1" applyFill="1" applyBorder="1" applyAlignment="1">
      <alignment horizontal="center"/>
    </xf>
    <xf numFmtId="0" fontId="8" fillId="32" borderId="55" xfId="4" applyFont="1" applyFill="1" applyBorder="1" applyAlignment="1">
      <alignment horizontal="center" vertical="center"/>
    </xf>
    <xf numFmtId="0" fontId="8" fillId="32" borderId="56" xfId="4" applyFont="1" applyFill="1" applyBorder="1" applyAlignment="1">
      <alignment horizontal="center" vertical="center"/>
    </xf>
    <xf numFmtId="0" fontId="42" fillId="0" borderId="45" xfId="4" applyFont="1" applyBorder="1" applyAlignment="1">
      <alignment horizontal="center"/>
    </xf>
    <xf numFmtId="0" fontId="28" fillId="0" borderId="45" xfId="4" applyFont="1" applyBorder="1" applyAlignment="1">
      <alignment horizontal="center"/>
    </xf>
    <xf numFmtId="0" fontId="42" fillId="0" borderId="55" xfId="4" applyFont="1" applyBorder="1" applyAlignment="1">
      <alignment horizontal="center"/>
    </xf>
    <xf numFmtId="0" fontId="42" fillId="0" borderId="56" xfId="4" applyFont="1" applyBorder="1" applyAlignment="1">
      <alignment horizontal="center"/>
    </xf>
    <xf numFmtId="0" fontId="5" fillId="0" borderId="42" xfId="4" applyFont="1" applyAlignment="1">
      <alignment vertical="center"/>
    </xf>
    <xf numFmtId="1" fontId="42" fillId="0" borderId="55" xfId="4" applyNumberFormat="1" applyFont="1" applyBorder="1" applyAlignment="1">
      <alignment horizontal="center"/>
    </xf>
    <xf numFmtId="1" fontId="42" fillId="0" borderId="56" xfId="4" applyNumberFormat="1" applyFont="1" applyBorder="1" applyAlignment="1">
      <alignment horizontal="center"/>
    </xf>
    <xf numFmtId="1" fontId="28" fillId="0" borderId="45" xfId="4" applyNumberFormat="1" applyFont="1" applyBorder="1" applyAlignment="1">
      <alignment horizontal="center"/>
    </xf>
    <xf numFmtId="0" fontId="42" fillId="0" borderId="42" xfId="4" applyFont="1" applyAlignment="1">
      <alignment horizontal="right"/>
    </xf>
    <xf numFmtId="0" fontId="42" fillId="0" borderId="42" xfId="4" applyFont="1" applyAlignment="1">
      <alignment horizontal="center"/>
    </xf>
    <xf numFmtId="0" fontId="5" fillId="0" borderId="45" xfId="4" applyFont="1" applyBorder="1" applyAlignment="1">
      <alignment horizontal="center"/>
    </xf>
    <xf numFmtId="0" fontId="44" fillId="31" borderId="45" xfId="4" applyFont="1" applyFill="1" applyBorder="1" applyAlignment="1">
      <alignment horizontal="center"/>
    </xf>
    <xf numFmtId="0" fontId="42" fillId="31" borderId="45" xfId="4" applyFill="1" applyBorder="1" applyAlignment="1">
      <alignment horizontal="center"/>
    </xf>
    <xf numFmtId="1" fontId="44" fillId="0" borderId="45" xfId="4" applyNumberFormat="1" applyFont="1" applyBorder="1" applyAlignment="1">
      <alignment horizontal="center"/>
    </xf>
    <xf numFmtId="0" fontId="44" fillId="0" borderId="45" xfId="4" applyFont="1" applyBorder="1" applyAlignment="1">
      <alignment horizontal="center"/>
    </xf>
    <xf numFmtId="1" fontId="44" fillId="31" borderId="45" xfId="4" applyNumberFormat="1" applyFont="1" applyFill="1" applyBorder="1" applyAlignment="1">
      <alignment horizontal="center"/>
    </xf>
    <xf numFmtId="0" fontId="26" fillId="0" borderId="46" xfId="4" applyFont="1" applyBorder="1"/>
    <xf numFmtId="0" fontId="42" fillId="0" borderId="45" xfId="4" applyBorder="1" applyAlignment="1">
      <alignment horizontal="center"/>
    </xf>
    <xf numFmtId="0" fontId="3" fillId="0" borderId="42" xfId="6" applyBorder="1" applyProtection="1"/>
    <xf numFmtId="0" fontId="5" fillId="0" borderId="20" xfId="3" applyFont="1" applyBorder="1"/>
    <xf numFmtId="0" fontId="5" fillId="0" borderId="44" xfId="3" applyFont="1" applyBorder="1" applyAlignment="1">
      <alignment horizontal="center" vertical="center"/>
    </xf>
    <xf numFmtId="0" fontId="0" fillId="0" borderId="42" xfId="3" applyFont="1" applyAlignment="1">
      <alignment horizontal="left"/>
    </xf>
    <xf numFmtId="0" fontId="16" fillId="0" borderId="9" xfId="3" applyFont="1" applyBorder="1"/>
    <xf numFmtId="0" fontId="0" fillId="0" borderId="42" xfId="3" applyFont="1"/>
    <xf numFmtId="0" fontId="26" fillId="0" borderId="42" xfId="3" applyFont="1"/>
    <xf numFmtId="0" fontId="5" fillId="44" borderId="9" xfId="3" applyFont="1" applyFill="1" applyBorder="1" applyAlignment="1">
      <alignment horizontal="center" vertical="center"/>
    </xf>
    <xf numFmtId="0" fontId="26" fillId="5" borderId="9" xfId="3" applyFont="1" applyFill="1" applyBorder="1"/>
    <xf numFmtId="1" fontId="0" fillId="0" borderId="9" xfId="3" applyNumberFormat="1" applyFont="1" applyBorder="1" applyAlignment="1">
      <alignment horizontal="center" vertical="center" wrapText="1" readingOrder="1"/>
    </xf>
    <xf numFmtId="0" fontId="27" fillId="0" borderId="42" xfId="3" applyFont="1"/>
    <xf numFmtId="0" fontId="26" fillId="0" borderId="9" xfId="3" applyFont="1" applyBorder="1"/>
    <xf numFmtId="1" fontId="0" fillId="10" borderId="9" xfId="3" applyNumberFormat="1" applyFont="1" applyFill="1" applyBorder="1" applyAlignment="1">
      <alignment horizontal="center" vertical="center" wrapText="1" readingOrder="1"/>
    </xf>
    <xf numFmtId="0" fontId="26" fillId="0" borderId="34" xfId="3" applyFont="1" applyBorder="1" applyAlignment="1">
      <alignment horizontal="left" vertical="center"/>
    </xf>
    <xf numFmtId="0" fontId="26" fillId="0" borderId="22" xfId="3" applyFont="1" applyBorder="1"/>
    <xf numFmtId="1" fontId="0" fillId="11" borderId="9" xfId="3" applyNumberFormat="1" applyFont="1" applyFill="1" applyBorder="1" applyAlignment="1">
      <alignment horizontal="center" vertical="center" wrapText="1" readingOrder="1"/>
    </xf>
    <xf numFmtId="0" fontId="0" fillId="0" borderId="9" xfId="3" applyFont="1" applyBorder="1" applyAlignment="1">
      <alignment horizontal="center" vertical="center"/>
    </xf>
    <xf numFmtId="0" fontId="28" fillId="0" borderId="9" xfId="3" applyFont="1" applyBorder="1" applyAlignment="1">
      <alignment horizontal="center" vertical="center"/>
    </xf>
    <xf numFmtId="0" fontId="0" fillId="0" borderId="20" xfId="3" applyFont="1" applyBorder="1" applyAlignment="1">
      <alignment horizontal="center" vertical="center"/>
    </xf>
    <xf numFmtId="0" fontId="0" fillId="0" borderId="42" xfId="3" applyFont="1" applyAlignment="1">
      <alignment horizontal="right" vertical="center"/>
    </xf>
    <xf numFmtId="0" fontId="0" fillId="0" borderId="42" xfId="3" applyFont="1" applyAlignment="1">
      <alignment vertical="center"/>
    </xf>
    <xf numFmtId="0" fontId="0" fillId="0" borderId="42" xfId="3" applyFont="1" applyAlignment="1">
      <alignment horizontal="center" vertical="center"/>
    </xf>
    <xf numFmtId="0" fontId="10" fillId="0" borderId="42" xfId="3" applyFont="1"/>
    <xf numFmtId="0" fontId="10" fillId="0" borderId="42" xfId="3" applyFont="1" applyAlignment="1">
      <alignment horizontal="center"/>
    </xf>
    <xf numFmtId="0" fontId="5" fillId="26" borderId="9" xfId="3" applyFont="1" applyFill="1" applyBorder="1" applyAlignment="1">
      <alignment horizontal="center" vertical="center"/>
    </xf>
    <xf numFmtId="0" fontId="5" fillId="0" borderId="34" xfId="3" applyFont="1" applyBorder="1"/>
    <xf numFmtId="0" fontId="26" fillId="5" borderId="22" xfId="3" applyFont="1" applyFill="1" applyBorder="1"/>
    <xf numFmtId="1" fontId="0" fillId="11" borderId="34" xfId="3" applyNumberFormat="1" applyFont="1" applyFill="1" applyBorder="1" applyAlignment="1">
      <alignment horizontal="left" vertical="center" wrapText="1" readingOrder="1"/>
    </xf>
    <xf numFmtId="1" fontId="5" fillId="14" borderId="20" xfId="3" applyNumberFormat="1" applyFont="1" applyFill="1" applyBorder="1" applyAlignment="1">
      <alignment horizontal="center" vertical="center"/>
    </xf>
    <xf numFmtId="1" fontId="5" fillId="14" borderId="9" xfId="3" applyNumberFormat="1" applyFont="1" applyFill="1" applyBorder="1" applyAlignment="1">
      <alignment horizontal="center" vertical="center"/>
    </xf>
    <xf numFmtId="0" fontId="5" fillId="14" borderId="9" xfId="3" applyFont="1" applyFill="1" applyBorder="1" applyAlignment="1">
      <alignment horizontal="center"/>
    </xf>
    <xf numFmtId="0" fontId="29" fillId="0" borderId="42" xfId="3" applyFont="1"/>
    <xf numFmtId="0" fontId="30" fillId="0" borderId="42" xfId="3" applyFont="1"/>
    <xf numFmtId="0" fontId="5" fillId="0" borderId="44" xfId="3" applyFont="1" applyBorder="1" applyAlignment="1">
      <alignment vertical="center"/>
    </xf>
    <xf numFmtId="0" fontId="5" fillId="35" borderId="46" xfId="4" applyFont="1" applyFill="1" applyBorder="1" applyAlignment="1"/>
    <xf numFmtId="0" fontId="5" fillId="35" borderId="49" xfId="4" applyFont="1" applyFill="1" applyBorder="1" applyAlignment="1"/>
    <xf numFmtId="0" fontId="5" fillId="35" borderId="47" xfId="4" applyFont="1" applyFill="1" applyBorder="1" applyAlignment="1"/>
    <xf numFmtId="164" fontId="8" fillId="17" borderId="45" xfId="2" applyNumberFormat="1" applyFont="1" applyFill="1" applyBorder="1" applyAlignment="1">
      <alignment horizontal="center" vertical="center"/>
    </xf>
    <xf numFmtId="0" fontId="5" fillId="34" borderId="45" xfId="4" applyFont="1" applyFill="1" applyBorder="1" applyAlignment="1">
      <alignment horizontal="center" vertical="center"/>
    </xf>
    <xf numFmtId="0" fontId="5" fillId="35" borderId="45" xfId="4" applyFont="1" applyFill="1" applyBorder="1" applyAlignment="1">
      <alignment horizontal="center" vertical="center"/>
    </xf>
    <xf numFmtId="0" fontId="35" fillId="0" borderId="42" xfId="1"/>
    <xf numFmtId="1" fontId="8" fillId="42" borderId="45" xfId="4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5" fillId="0" borderId="19" xfId="0" applyFont="1" applyBorder="1"/>
    <xf numFmtId="0" fontId="0" fillId="0" borderId="42" xfId="3" applyFont="1" applyAlignment="1"/>
    <xf numFmtId="0" fontId="0" fillId="0" borderId="42" xfId="3" applyFont="1" applyAlignment="1">
      <alignment horizontal="left"/>
    </xf>
    <xf numFmtId="0" fontId="8" fillId="29" borderId="45" xfId="4" applyFont="1" applyFill="1" applyBorder="1" applyAlignment="1">
      <alignment horizontal="center" vertical="center"/>
    </xf>
    <xf numFmtId="1" fontId="8" fillId="15" borderId="9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5" fillId="0" borderId="46" xfId="2" applyFont="1" applyBorder="1" applyAlignment="1">
      <alignment horizontal="left" vertical="center"/>
    </xf>
    <xf numFmtId="0" fontId="5" fillId="0" borderId="47" xfId="2" applyFont="1" applyBorder="1" applyAlignment="1">
      <alignment horizontal="left" vertical="center"/>
    </xf>
    <xf numFmtId="0" fontId="8" fillId="17" borderId="46" xfId="2" applyFont="1" applyFill="1" applyBorder="1" applyAlignment="1">
      <alignment horizontal="center" vertical="center"/>
    </xf>
    <xf numFmtId="0" fontId="5" fillId="0" borderId="45" xfId="2" applyFont="1" applyFill="1" applyBorder="1"/>
    <xf numFmtId="1" fontId="5" fillId="0" borderId="45" xfId="2" applyNumberFormat="1" applyFill="1" applyBorder="1" applyAlignment="1">
      <alignment horizontal="center" vertical="center"/>
    </xf>
    <xf numFmtId="1" fontId="5" fillId="0" borderId="46" xfId="2" applyNumberFormat="1" applyFill="1" applyBorder="1" applyAlignment="1">
      <alignment horizontal="center" vertical="center"/>
    </xf>
    <xf numFmtId="0" fontId="8" fillId="0" borderId="49" xfId="2" applyFont="1" applyFill="1" applyBorder="1"/>
    <xf numFmtId="0" fontId="0" fillId="0" borderId="42" xfId="3" applyFont="1" applyAlignment="1"/>
    <xf numFmtId="0" fontId="0" fillId="0" borderId="0" xfId="0" applyFont="1" applyAlignment="1"/>
    <xf numFmtId="0" fontId="0" fillId="0" borderId="42" xfId="3" applyFont="1" applyAlignment="1"/>
    <xf numFmtId="0" fontId="8" fillId="10" borderId="32" xfId="0" applyFont="1" applyFill="1" applyBorder="1" applyAlignment="1">
      <alignment horizontal="center"/>
    </xf>
    <xf numFmtId="0" fontId="8" fillId="10" borderId="31" xfId="0" applyFont="1" applyFill="1" applyBorder="1" applyAlignment="1">
      <alignment horizontal="center"/>
    </xf>
    <xf numFmtId="0" fontId="8" fillId="10" borderId="44" xfId="0" applyFont="1" applyFill="1" applyBorder="1" applyAlignment="1">
      <alignment horizontal="center"/>
    </xf>
    <xf numFmtId="0" fontId="8" fillId="32" borderId="55" xfId="4" applyFont="1" applyFill="1" applyBorder="1" applyAlignment="1">
      <alignment horizontal="center"/>
    </xf>
    <xf numFmtId="0" fontId="8" fillId="32" borderId="56" xfId="4" applyFont="1" applyFill="1" applyBorder="1" applyAlignment="1">
      <alignment horizontal="center"/>
    </xf>
    <xf numFmtId="1" fontId="8" fillId="2" borderId="22" xfId="0" applyNumberFormat="1" applyFont="1" applyFill="1" applyBorder="1" applyAlignment="1">
      <alignment horizontal="center"/>
    </xf>
    <xf numFmtId="1" fontId="0" fillId="0" borderId="34" xfId="0" applyNumberFormat="1" applyFont="1" applyBorder="1" applyAlignment="1">
      <alignment horizontal="center"/>
    </xf>
    <xf numFmtId="1" fontId="0" fillId="0" borderId="42" xfId="0" applyNumberFormat="1" applyFont="1" applyBorder="1" applyAlignment="1">
      <alignment horizontal="center"/>
    </xf>
    <xf numFmtId="1" fontId="0" fillId="0" borderId="44" xfId="0" applyNumberFormat="1" applyFont="1" applyBorder="1" applyAlignment="1">
      <alignment horizontal="center"/>
    </xf>
    <xf numFmtId="1" fontId="8" fillId="2" borderId="45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0" fillId="0" borderId="42" xfId="3" applyFont="1" applyAlignment="1"/>
    <xf numFmtId="0" fontId="0" fillId="0" borderId="42" xfId="3" applyFont="1" applyAlignment="1">
      <alignment horizontal="left"/>
    </xf>
    <xf numFmtId="0" fontId="5" fillId="0" borderId="34" xfId="0" applyFont="1" applyBorder="1" applyAlignment="1">
      <alignment horizontal="center" vertical="center"/>
    </xf>
    <xf numFmtId="0" fontId="26" fillId="0" borderId="22" xfId="0" applyFont="1" applyBorder="1"/>
    <xf numFmtId="0" fontId="26" fillId="0" borderId="36" xfId="0" applyFont="1" applyBorder="1" applyAlignment="1">
      <alignment vertical="center"/>
    </xf>
    <xf numFmtId="1" fontId="0" fillId="10" borderId="9" xfId="0" applyNumberFormat="1" applyFont="1" applyFill="1" applyBorder="1" applyAlignment="1">
      <alignment horizontal="center"/>
    </xf>
    <xf numFmtId="1" fontId="0" fillId="10" borderId="9" xfId="0" applyNumberFormat="1" applyFont="1" applyFill="1" applyBorder="1" applyAlignment="1">
      <alignment horizontal="center" vertical="center"/>
    </xf>
    <xf numFmtId="0" fontId="26" fillId="5" borderId="22" xfId="0" applyFont="1" applyFill="1" applyBorder="1"/>
    <xf numFmtId="0" fontId="26" fillId="0" borderId="22" xfId="0" applyFont="1" applyFill="1" applyBorder="1"/>
    <xf numFmtId="0" fontId="0" fillId="0" borderId="42" xfId="3" applyFont="1" applyAlignment="1"/>
    <xf numFmtId="0" fontId="0" fillId="0" borderId="42" xfId="3" applyFont="1" applyAlignment="1"/>
    <xf numFmtId="0" fontId="5" fillId="0" borderId="20" xfId="3" applyFont="1" applyBorder="1" applyAlignment="1">
      <alignment horizontal="center" vertical="center"/>
    </xf>
    <xf numFmtId="0" fontId="0" fillId="0" borderId="42" xfId="3" applyFont="1" applyAlignment="1">
      <alignment horizontal="left"/>
    </xf>
    <xf numFmtId="0" fontId="5" fillId="0" borderId="31" xfId="3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4" xfId="0" applyFont="1" applyBorder="1"/>
    <xf numFmtId="0" fontId="16" fillId="0" borderId="34" xfId="0" applyFont="1" applyBorder="1"/>
    <xf numFmtId="0" fontId="0" fillId="0" borderId="45" xfId="0" applyFont="1" applyBorder="1" applyAlignment="1"/>
    <xf numFmtId="0" fontId="26" fillId="0" borderId="45" xfId="0" applyFont="1" applyBorder="1" applyAlignment="1"/>
    <xf numFmtId="0" fontId="42" fillId="0" borderId="42" xfId="4" applyNumberFormat="1"/>
    <xf numFmtId="0" fontId="35" fillId="0" borderId="42" xfId="1" applyNumberFormat="1"/>
    <xf numFmtId="0" fontId="35" fillId="0" borderId="42" xfId="1" applyFont="1" applyAlignment="1"/>
    <xf numFmtId="0" fontId="2" fillId="0" borderId="42" xfId="1" applyFont="1"/>
    <xf numFmtId="0" fontId="5" fillId="0" borderId="42" xfId="1" applyFont="1"/>
    <xf numFmtId="0" fontId="35" fillId="0" borderId="42" xfId="1" applyFont="1" applyAlignment="1"/>
    <xf numFmtId="0" fontId="8" fillId="0" borderId="42" xfId="1" applyFont="1"/>
    <xf numFmtId="0" fontId="7" fillId="0" borderId="42" xfId="18" applyFont="1"/>
    <xf numFmtId="1" fontId="5" fillId="0" borderId="42" xfId="1" applyNumberFormat="1" applyFont="1"/>
    <xf numFmtId="0" fontId="7" fillId="0" borderId="42" xfId="1" applyFont="1"/>
    <xf numFmtId="0" fontId="0" fillId="0" borderId="42" xfId="18" applyFont="1" applyAlignment="1"/>
    <xf numFmtId="0" fontId="8" fillId="0" borderId="42" xfId="18" applyFont="1"/>
    <xf numFmtId="0" fontId="16" fillId="0" borderId="42" xfId="18" applyFont="1"/>
    <xf numFmtId="0" fontId="17" fillId="0" borderId="42" xfId="18" applyFont="1"/>
    <xf numFmtId="0" fontId="8" fillId="2" borderId="29" xfId="1" applyFont="1" applyFill="1" applyBorder="1" applyAlignment="1">
      <alignment horizontal="center" vertical="center"/>
    </xf>
    <xf numFmtId="0" fontId="5" fillId="0" borderId="42" xfId="1" applyFont="1" applyAlignment="1">
      <alignment horizontal="center" vertical="center" wrapText="1"/>
    </xf>
    <xf numFmtId="0" fontId="8" fillId="2" borderId="32" xfId="1" applyFont="1" applyFill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 wrapText="1"/>
    </xf>
    <xf numFmtId="0" fontId="5" fillId="0" borderId="42" xfId="1" applyFont="1" applyAlignment="1">
      <alignment horizontal="right" vertical="center"/>
    </xf>
    <xf numFmtId="0" fontId="5" fillId="0" borderId="20" xfId="1" applyFont="1" applyBorder="1"/>
    <xf numFmtId="0" fontId="5" fillId="3" borderId="9" xfId="1" applyFont="1" applyFill="1" applyBorder="1" applyAlignment="1">
      <alignment horizontal="center" vertical="center"/>
    </xf>
    <xf numFmtId="0" fontId="5" fillId="0" borderId="42" xfId="1" applyFont="1" applyAlignment="1">
      <alignment horizontal="center" vertical="center"/>
    </xf>
    <xf numFmtId="0" fontId="5" fillId="0" borderId="9" xfId="1" applyFont="1" applyBorder="1"/>
    <xf numFmtId="0" fontId="8" fillId="5" borderId="21" xfId="19" applyFont="1" applyFill="1" applyBorder="1" applyAlignment="1">
      <alignment vertical="center" wrapText="1"/>
    </xf>
    <xf numFmtId="0" fontId="16" fillId="0" borderId="9" xfId="1" applyFont="1" applyBorder="1"/>
    <xf numFmtId="0" fontId="5" fillId="0" borderId="9" xfId="1" applyFont="1" applyBorder="1" applyAlignment="1">
      <alignment horizontal="center" vertical="center"/>
    </xf>
    <xf numFmtId="0" fontId="35" fillId="0" borderId="45" xfId="1" applyFont="1" applyBorder="1" applyAlignment="1"/>
    <xf numFmtId="0" fontId="26" fillId="0" borderId="45" xfId="1" applyFont="1" applyBorder="1" applyAlignment="1"/>
    <xf numFmtId="0" fontId="35" fillId="0" borderId="42" xfId="1" applyFont="1"/>
    <xf numFmtId="0" fontId="26" fillId="0" borderId="42" xfId="1" applyFont="1"/>
    <xf numFmtId="0" fontId="5" fillId="0" borderId="9" xfId="19" applyFont="1" applyBorder="1" applyAlignment="1">
      <alignment horizontal="center" vertical="center"/>
    </xf>
    <xf numFmtId="0" fontId="0" fillId="0" borderId="42" xfId="18" applyFont="1"/>
    <xf numFmtId="0" fontId="5" fillId="8" borderId="9" xfId="1" applyFont="1" applyFill="1" applyBorder="1" applyAlignment="1">
      <alignment horizontal="center" vertical="center"/>
    </xf>
    <xf numFmtId="2" fontId="27" fillId="0" borderId="42" xfId="1" applyNumberFormat="1" applyFont="1" applyAlignment="1">
      <alignment wrapText="1"/>
    </xf>
    <xf numFmtId="0" fontId="5" fillId="0" borderId="19" xfId="1" applyFont="1" applyBorder="1" applyAlignment="1">
      <alignment horizontal="right"/>
    </xf>
    <xf numFmtId="0" fontId="5" fillId="0" borderId="9" xfId="1" applyFont="1" applyBorder="1" applyAlignment="1">
      <alignment vertical="center" wrapText="1"/>
    </xf>
    <xf numFmtId="0" fontId="8" fillId="5" borderId="21" xfId="1" applyFont="1" applyFill="1" applyBorder="1" applyAlignment="1">
      <alignment vertical="center" wrapText="1"/>
    </xf>
    <xf numFmtId="0" fontId="5" fillId="26" borderId="9" xfId="1" applyFont="1" applyFill="1" applyBorder="1" applyAlignment="1">
      <alignment horizontal="center" vertical="center"/>
    </xf>
    <xf numFmtId="0" fontId="5" fillId="3" borderId="19" xfId="1" applyFont="1" applyFill="1" applyBorder="1" applyAlignment="1">
      <alignment horizontal="center" vertical="center"/>
    </xf>
    <xf numFmtId="0" fontId="16" fillId="0" borderId="42" xfId="1" applyFont="1"/>
    <xf numFmtId="0" fontId="17" fillId="0" borderId="42" xfId="1" applyFont="1"/>
    <xf numFmtId="0" fontId="5" fillId="0" borderId="9" xfId="1" applyFont="1" applyBorder="1" applyAlignment="1">
      <alignment horizontal="right"/>
    </xf>
    <xf numFmtId="0" fontId="5" fillId="12" borderId="20" xfId="1" applyFont="1" applyFill="1" applyBorder="1" applyAlignment="1">
      <alignment horizontal="center" vertical="center"/>
    </xf>
    <xf numFmtId="0" fontId="5" fillId="12" borderId="9" xfId="1" applyFont="1" applyFill="1" applyBorder="1" applyAlignment="1">
      <alignment horizontal="center" vertical="center"/>
    </xf>
    <xf numFmtId="0" fontId="0" fillId="0" borderId="42" xfId="18" applyFont="1" applyAlignment="1">
      <alignment horizontal="left"/>
    </xf>
    <xf numFmtId="0" fontId="26" fillId="5" borderId="9" xfId="1" applyFont="1" applyFill="1" applyBorder="1"/>
    <xf numFmtId="1" fontId="35" fillId="0" borderId="9" xfId="1" applyNumberFormat="1" applyFont="1" applyBorder="1" applyAlignment="1">
      <alignment horizontal="center" vertical="center" wrapText="1" readingOrder="1"/>
    </xf>
    <xf numFmtId="0" fontId="5" fillId="3" borderId="22" xfId="1" applyFont="1" applyFill="1" applyBorder="1" applyAlignment="1">
      <alignment horizontal="center" vertical="center"/>
    </xf>
    <xf numFmtId="0" fontId="26" fillId="0" borderId="9" xfId="1" applyFont="1" applyBorder="1"/>
    <xf numFmtId="1" fontId="35" fillId="10" borderId="9" xfId="1" applyNumberFormat="1" applyFont="1" applyFill="1" applyBorder="1" applyAlignment="1">
      <alignment horizontal="center" vertical="center" wrapText="1" readingOrder="1"/>
    </xf>
    <xf numFmtId="0" fontId="26" fillId="0" borderId="22" xfId="1" applyFont="1" applyBorder="1"/>
    <xf numFmtId="0" fontId="5" fillId="9" borderId="37" xfId="1" applyFont="1" applyFill="1" applyBorder="1"/>
    <xf numFmtId="0" fontId="5" fillId="9" borderId="44" xfId="1" applyFont="1" applyFill="1" applyBorder="1"/>
    <xf numFmtId="0" fontId="5" fillId="9" borderId="42" xfId="1" applyFont="1" applyFill="1" applyBorder="1"/>
    <xf numFmtId="1" fontId="5" fillId="9" borderId="34" xfId="1" applyNumberFormat="1" applyFont="1" applyFill="1" applyBorder="1" applyAlignment="1">
      <alignment horizontal="center" vertical="center"/>
    </xf>
    <xf numFmtId="0" fontId="5" fillId="0" borderId="45" xfId="1" applyFont="1" applyBorder="1"/>
    <xf numFmtId="1" fontId="35" fillId="10" borderId="45" xfId="1" applyNumberFormat="1" applyFont="1" applyFill="1" applyBorder="1" applyAlignment="1">
      <alignment horizontal="center" vertical="center" wrapText="1" readingOrder="1"/>
    </xf>
    <xf numFmtId="0" fontId="35" fillId="0" borderId="45" xfId="1" applyFont="1" applyBorder="1" applyAlignment="1">
      <alignment horizontal="center" vertical="center"/>
    </xf>
    <xf numFmtId="0" fontId="5" fillId="3" borderId="45" xfId="1" applyFont="1" applyFill="1" applyBorder="1" applyAlignment="1">
      <alignment horizontal="center" vertical="center"/>
    </xf>
    <xf numFmtId="0" fontId="8" fillId="0" borderId="45" xfId="1" applyFont="1" applyBorder="1"/>
    <xf numFmtId="0" fontId="5" fillId="0" borderId="45" xfId="1" applyFont="1" applyBorder="1" applyAlignment="1">
      <alignment horizontal="center" vertical="center"/>
    </xf>
    <xf numFmtId="1" fontId="5" fillId="10" borderId="45" xfId="1" applyNumberFormat="1" applyFont="1" applyFill="1" applyBorder="1" applyAlignment="1">
      <alignment horizontal="center" vertical="center" wrapText="1" readingOrder="1"/>
    </xf>
    <xf numFmtId="0" fontId="26" fillId="0" borderId="19" xfId="1" applyFont="1" applyBorder="1"/>
    <xf numFmtId="1" fontId="35" fillId="10" borderId="19" xfId="1" applyNumberFormat="1" applyFont="1" applyFill="1" applyBorder="1" applyAlignment="1">
      <alignment horizontal="center" vertical="center" wrapText="1" readingOrder="1"/>
    </xf>
    <xf numFmtId="1" fontId="5" fillId="10" borderId="9" xfId="1" applyNumberFormat="1" applyFont="1" applyFill="1" applyBorder="1" applyAlignment="1">
      <alignment horizontal="center" vertical="center" wrapText="1" readingOrder="1"/>
    </xf>
    <xf numFmtId="0" fontId="8" fillId="0" borderId="22" xfId="1" applyFont="1" applyBorder="1"/>
    <xf numFmtId="1" fontId="35" fillId="11" borderId="9" xfId="1" applyNumberFormat="1" applyFont="1" applyFill="1" applyBorder="1" applyAlignment="1">
      <alignment horizontal="center" vertical="center" wrapText="1" readingOrder="1"/>
    </xf>
    <xf numFmtId="1" fontId="5" fillId="9" borderId="20" xfId="1" applyNumberFormat="1" applyFont="1" applyFill="1" applyBorder="1" applyAlignment="1">
      <alignment horizontal="center" vertical="center"/>
    </xf>
    <xf numFmtId="1" fontId="5" fillId="9" borderId="9" xfId="1" applyNumberFormat="1" applyFont="1" applyFill="1" applyBorder="1" applyAlignment="1">
      <alignment horizontal="center" vertical="center"/>
    </xf>
    <xf numFmtId="1" fontId="5" fillId="14" borderId="20" xfId="1" applyNumberFormat="1" applyFont="1" applyFill="1" applyBorder="1" applyAlignment="1">
      <alignment horizontal="center" vertical="center"/>
    </xf>
    <xf numFmtId="1" fontId="5" fillId="14" borderId="9" xfId="1" applyNumberFormat="1" applyFont="1" applyFill="1" applyBorder="1" applyAlignment="1">
      <alignment horizontal="center" vertical="center"/>
    </xf>
    <xf numFmtId="0" fontId="5" fillId="0" borderId="20" xfId="1" applyFont="1" applyBorder="1" applyAlignment="1">
      <alignment horizontal="left" vertical="center"/>
    </xf>
    <xf numFmtId="0" fontId="5" fillId="0" borderId="21" xfId="1" applyFont="1" applyBorder="1"/>
    <xf numFmtId="0" fontId="5" fillId="0" borderId="22" xfId="1" applyFont="1" applyBorder="1"/>
    <xf numFmtId="1" fontId="8" fillId="0" borderId="9" xfId="1" applyNumberFormat="1" applyFont="1" applyBorder="1" applyAlignment="1">
      <alignment horizontal="center" vertical="center"/>
    </xf>
    <xf numFmtId="1" fontId="8" fillId="2" borderId="20" xfId="1" applyNumberFormat="1" applyFont="1" applyFill="1" applyBorder="1" applyAlignment="1">
      <alignment horizontal="center" vertical="center"/>
    </xf>
    <xf numFmtId="1" fontId="8" fillId="2" borderId="9" xfId="1" applyNumberFormat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8" fillId="10" borderId="20" xfId="18" applyFont="1" applyFill="1" applyBorder="1" applyAlignment="1">
      <alignment horizontal="center" vertical="center"/>
    </xf>
    <xf numFmtId="0" fontId="5" fillId="0" borderId="42" xfId="18" applyFont="1" applyAlignment="1">
      <alignment horizontal="center" vertical="center"/>
    </xf>
    <xf numFmtId="0" fontId="5" fillId="0" borderId="34" xfId="1" applyFont="1" applyBorder="1"/>
    <xf numFmtId="0" fontId="5" fillId="0" borderId="42" xfId="1" applyFont="1" applyAlignment="1">
      <alignment vertical="center"/>
    </xf>
    <xf numFmtId="0" fontId="35" fillId="0" borderId="53" xfId="1" applyFont="1" applyBorder="1" applyAlignment="1"/>
    <xf numFmtId="1" fontId="8" fillId="2" borderId="32" xfId="1" applyNumberFormat="1" applyFont="1" applyFill="1" applyBorder="1" applyAlignment="1">
      <alignment horizontal="center" vertical="center"/>
    </xf>
    <xf numFmtId="1" fontId="8" fillId="2" borderId="31" xfId="1" applyNumberFormat="1" applyFont="1" applyFill="1" applyBorder="1" applyAlignment="1">
      <alignment horizontal="center" vertical="center"/>
    </xf>
    <xf numFmtId="1" fontId="8" fillId="2" borderId="45" xfId="1" applyNumberFormat="1" applyFont="1" applyFill="1" applyBorder="1" applyAlignment="1">
      <alignment horizontal="center" vertical="center"/>
    </xf>
    <xf numFmtId="0" fontId="35" fillId="0" borderId="42" xfId="1" applyFont="1" applyAlignment="1">
      <alignment horizontal="right" vertical="center"/>
    </xf>
    <xf numFmtId="0" fontId="5" fillId="0" borderId="20" xfId="1" applyFont="1" applyBorder="1" applyAlignment="1">
      <alignment horizontal="center" vertical="center"/>
    </xf>
    <xf numFmtId="0" fontId="5" fillId="0" borderId="42" xfId="19" applyFont="1"/>
    <xf numFmtId="0" fontId="2" fillId="0" borderId="42" xfId="19" applyFont="1"/>
    <xf numFmtId="0" fontId="0" fillId="0" borderId="42" xfId="19" applyFont="1" applyAlignment="1"/>
    <xf numFmtId="0" fontId="8" fillId="0" borderId="42" xfId="19" applyFont="1"/>
    <xf numFmtId="0" fontId="7" fillId="0" borderId="42" xfId="19" applyFont="1"/>
    <xf numFmtId="1" fontId="5" fillId="0" borderId="42" xfId="19" applyNumberFormat="1" applyFont="1"/>
    <xf numFmtId="0" fontId="16" fillId="0" borderId="42" xfId="19" applyFont="1"/>
    <xf numFmtId="0" fontId="17" fillId="0" borderId="42" xfId="19" applyFont="1"/>
    <xf numFmtId="0" fontId="8" fillId="2" borderId="29" xfId="19" applyFont="1" applyFill="1" applyBorder="1" applyAlignment="1">
      <alignment horizontal="center" vertical="center"/>
    </xf>
    <xf numFmtId="0" fontId="5" fillId="0" borderId="42" xfId="19" applyFont="1" applyAlignment="1">
      <alignment horizontal="center" vertical="center" wrapText="1"/>
    </xf>
    <xf numFmtId="0" fontId="8" fillId="2" borderId="32" xfId="19" applyFont="1" applyFill="1" applyBorder="1" applyAlignment="1">
      <alignment horizontal="center" vertical="center"/>
    </xf>
    <xf numFmtId="0" fontId="8" fillId="0" borderId="9" xfId="19" applyFont="1" applyBorder="1" applyAlignment="1">
      <alignment horizontal="center" vertical="center"/>
    </xf>
    <xf numFmtId="0" fontId="8" fillId="0" borderId="9" xfId="19" applyFont="1" applyBorder="1" applyAlignment="1">
      <alignment horizontal="center" vertical="center" wrapText="1"/>
    </xf>
    <xf numFmtId="0" fontId="5" fillId="0" borderId="42" xfId="19" applyFont="1" applyAlignment="1">
      <alignment horizontal="right" vertical="center"/>
    </xf>
    <xf numFmtId="0" fontId="5" fillId="0" borderId="20" xfId="19" applyFont="1" applyBorder="1"/>
    <xf numFmtId="0" fontId="5" fillId="3" borderId="9" xfId="19" applyFont="1" applyFill="1" applyBorder="1" applyAlignment="1">
      <alignment horizontal="center" vertical="center"/>
    </xf>
    <xf numFmtId="0" fontId="5" fillId="0" borderId="42" xfId="19" applyFont="1" applyAlignment="1">
      <alignment horizontal="center" vertical="center"/>
    </xf>
    <xf numFmtId="0" fontId="5" fillId="0" borderId="9" xfId="19" applyFont="1" applyBorder="1"/>
    <xf numFmtId="0" fontId="52" fillId="0" borderId="9" xfId="19" applyFont="1" applyBorder="1"/>
    <xf numFmtId="0" fontId="5" fillId="0" borderId="42" xfId="19" applyFont="1" applyAlignment="1"/>
    <xf numFmtId="0" fontId="5" fillId="8" borderId="9" xfId="19" applyFont="1" applyFill="1" applyBorder="1" applyAlignment="1">
      <alignment horizontal="center" vertical="center"/>
    </xf>
    <xf numFmtId="2" fontId="53" fillId="0" borderId="42" xfId="19" applyNumberFormat="1" applyFont="1" applyAlignment="1">
      <alignment wrapText="1"/>
    </xf>
    <xf numFmtId="2" fontId="27" fillId="0" borderId="42" xfId="19" applyNumberFormat="1" applyFont="1" applyAlignment="1">
      <alignment wrapText="1"/>
    </xf>
    <xf numFmtId="0" fontId="5" fillId="0" borderId="19" xfId="19" applyFont="1" applyBorder="1" applyAlignment="1">
      <alignment horizontal="right"/>
    </xf>
    <xf numFmtId="0" fontId="5" fillId="0" borderId="9" xfId="19" applyFont="1" applyBorder="1" applyAlignment="1">
      <alignment vertical="center" wrapText="1"/>
    </xf>
    <xf numFmtId="0" fontId="5" fillId="45" borderId="9" xfId="19" applyFont="1" applyFill="1" applyBorder="1" applyAlignment="1">
      <alignment horizontal="center" vertical="center"/>
    </xf>
    <xf numFmtId="0" fontId="5" fillId="3" borderId="19" xfId="19" applyFont="1" applyFill="1" applyBorder="1" applyAlignment="1">
      <alignment horizontal="center" vertical="center"/>
    </xf>
    <xf numFmtId="0" fontId="5" fillId="0" borderId="9" xfId="19" applyFont="1" applyBorder="1" applyAlignment="1">
      <alignment horizontal="right"/>
    </xf>
    <xf numFmtId="0" fontId="5" fillId="12" borderId="20" xfId="19" applyFont="1" applyFill="1" applyBorder="1" applyAlignment="1">
      <alignment horizontal="center" vertical="center"/>
    </xf>
    <xf numFmtId="0" fontId="5" fillId="12" borderId="9" xfId="19" applyFont="1" applyFill="1" applyBorder="1" applyAlignment="1">
      <alignment horizontal="center" vertical="center"/>
    </xf>
    <xf numFmtId="0" fontId="5" fillId="0" borderId="42" xfId="19" applyFont="1" applyAlignment="1">
      <alignment horizontal="left"/>
    </xf>
    <xf numFmtId="0" fontId="8" fillId="5" borderId="9" xfId="19" applyFont="1" applyFill="1" applyBorder="1"/>
    <xf numFmtId="1" fontId="5" fillId="0" borderId="9" xfId="19" applyNumberFormat="1" applyFont="1" applyBorder="1" applyAlignment="1">
      <alignment horizontal="center" vertical="center" wrapText="1" readingOrder="1"/>
    </xf>
    <xf numFmtId="0" fontId="5" fillId="3" borderId="22" xfId="19" applyFont="1" applyFill="1" applyBorder="1" applyAlignment="1">
      <alignment horizontal="center" vertical="center"/>
    </xf>
    <xf numFmtId="0" fontId="5" fillId="0" borderId="44" xfId="19" applyFont="1" applyBorder="1" applyAlignment="1">
      <alignment vertical="center"/>
    </xf>
    <xf numFmtId="0" fontId="53" fillId="0" borderId="42" xfId="19" applyFont="1"/>
    <xf numFmtId="0" fontId="8" fillId="0" borderId="9" xfId="19" applyFont="1" applyBorder="1"/>
    <xf numFmtId="1" fontId="5" fillId="10" borderId="9" xfId="19" applyNumberFormat="1" applyFont="1" applyFill="1" applyBorder="1" applyAlignment="1">
      <alignment horizontal="center" vertical="center" wrapText="1" readingOrder="1"/>
    </xf>
    <xf numFmtId="0" fontId="8" fillId="0" borderId="34" xfId="19" applyFont="1" applyBorder="1" applyAlignment="1">
      <alignment horizontal="left" vertical="center"/>
    </xf>
    <xf numFmtId="1" fontId="5" fillId="10" borderId="34" xfId="19" applyNumberFormat="1" applyFont="1" applyFill="1" applyBorder="1" applyAlignment="1">
      <alignment horizontal="center" vertical="center" wrapText="1" readingOrder="1"/>
    </xf>
    <xf numFmtId="1" fontId="5" fillId="10" borderId="34" xfId="19" applyNumberFormat="1" applyFont="1" applyFill="1" applyBorder="1" applyAlignment="1">
      <alignment horizontal="left" vertical="center" wrapText="1" readingOrder="1"/>
    </xf>
    <xf numFmtId="0" fontId="5" fillId="3" borderId="34" xfId="19" applyFont="1" applyFill="1" applyBorder="1" applyAlignment="1">
      <alignment horizontal="center" vertical="center"/>
    </xf>
    <xf numFmtId="0" fontId="5" fillId="9" borderId="9" xfId="19" applyFont="1" applyFill="1" applyBorder="1" applyAlignment="1">
      <alignment vertical="center"/>
    </xf>
    <xf numFmtId="0" fontId="5" fillId="46" borderId="44" xfId="19" applyFont="1" applyFill="1" applyBorder="1"/>
    <xf numFmtId="0" fontId="5" fillId="46" borderId="42" xfId="19" applyFont="1" applyFill="1" applyBorder="1"/>
    <xf numFmtId="0" fontId="5" fillId="9" borderId="42" xfId="19" applyFont="1" applyFill="1" applyBorder="1"/>
    <xf numFmtId="1" fontId="5" fillId="9" borderId="9" xfId="19" applyNumberFormat="1" applyFont="1" applyFill="1" applyBorder="1" applyAlignment="1">
      <alignment horizontal="center" vertical="center"/>
    </xf>
    <xf numFmtId="0" fontId="8" fillId="0" borderId="22" xfId="19" applyFont="1" applyBorder="1"/>
    <xf numFmtId="1" fontId="5" fillId="11" borderId="9" xfId="19" applyNumberFormat="1" applyFont="1" applyFill="1" applyBorder="1" applyAlignment="1">
      <alignment horizontal="center" vertical="center" wrapText="1" readingOrder="1"/>
    </xf>
    <xf numFmtId="0" fontId="5" fillId="9" borderId="31" xfId="19" applyFont="1" applyFill="1" applyBorder="1" applyAlignment="1">
      <alignment vertical="center"/>
    </xf>
    <xf numFmtId="0" fontId="5" fillId="9" borderId="42" xfId="19" applyFont="1" applyFill="1" applyBorder="1" applyAlignment="1">
      <alignment vertical="center"/>
    </xf>
    <xf numFmtId="1" fontId="5" fillId="9" borderId="20" xfId="19" applyNumberFormat="1" applyFont="1" applyFill="1" applyBorder="1" applyAlignment="1">
      <alignment horizontal="center" vertical="center"/>
    </xf>
    <xf numFmtId="0" fontId="5" fillId="13" borderId="9" xfId="19" applyFont="1" applyFill="1" applyBorder="1" applyAlignment="1">
      <alignment vertical="center"/>
    </xf>
    <xf numFmtId="0" fontId="5" fillId="13" borderId="20" xfId="19" applyFont="1" applyFill="1" applyBorder="1" applyAlignment="1">
      <alignment vertical="center"/>
    </xf>
    <xf numFmtId="0" fontId="5" fillId="13" borderId="21" xfId="19" applyFont="1" applyFill="1" applyBorder="1" applyAlignment="1">
      <alignment vertical="center"/>
    </xf>
    <xf numFmtId="0" fontId="5" fillId="13" borderId="22" xfId="19" applyFont="1" applyFill="1" applyBorder="1" applyAlignment="1">
      <alignment vertical="center"/>
    </xf>
    <xf numFmtId="1" fontId="5" fillId="28" borderId="20" xfId="19" applyNumberFormat="1" applyFont="1" applyFill="1" applyBorder="1" applyAlignment="1">
      <alignment horizontal="center" vertical="center"/>
    </xf>
    <xf numFmtId="1" fontId="5" fillId="28" borderId="9" xfId="19" applyNumberFormat="1" applyFont="1" applyFill="1" applyBorder="1" applyAlignment="1">
      <alignment horizontal="center" vertical="center"/>
    </xf>
    <xf numFmtId="1" fontId="8" fillId="0" borderId="9" xfId="19" applyNumberFormat="1" applyFont="1" applyBorder="1" applyAlignment="1">
      <alignment horizontal="center" vertical="center"/>
    </xf>
    <xf numFmtId="1" fontId="8" fillId="2" borderId="20" xfId="19" applyNumberFormat="1" applyFont="1" applyFill="1" applyBorder="1" applyAlignment="1">
      <alignment horizontal="center" vertical="center"/>
    </xf>
    <xf numFmtId="0" fontId="8" fillId="2" borderId="9" xfId="19" applyFont="1" applyFill="1" applyBorder="1" applyAlignment="1">
      <alignment horizontal="center" vertical="center"/>
    </xf>
    <xf numFmtId="0" fontId="8" fillId="10" borderId="20" xfId="19" applyFont="1" applyFill="1" applyBorder="1" applyAlignment="1">
      <alignment horizontal="center" vertical="center"/>
    </xf>
    <xf numFmtId="0" fontId="5" fillId="0" borderId="42" xfId="19" applyFont="1" applyAlignment="1">
      <alignment vertical="center"/>
    </xf>
    <xf numFmtId="1" fontId="8" fillId="2" borderId="9" xfId="19" applyNumberFormat="1" applyFont="1" applyFill="1" applyBorder="1" applyAlignment="1">
      <alignment horizontal="center" vertical="center"/>
    </xf>
    <xf numFmtId="0" fontId="5" fillId="0" borderId="42" xfId="19" applyFont="1" applyAlignment="1">
      <alignment horizontal="left"/>
    </xf>
    <xf numFmtId="0" fontId="5" fillId="0" borderId="45" xfId="4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2" xfId="3" applyFont="1" applyBorder="1"/>
    <xf numFmtId="0" fontId="5" fillId="0" borderId="21" xfId="3" applyFont="1" applyBorder="1"/>
    <xf numFmtId="0" fontId="5" fillId="0" borderId="20" xfId="19" applyFont="1" applyBorder="1"/>
    <xf numFmtId="1" fontId="35" fillId="0" borderId="9" xfId="15" applyNumberFormat="1" applyFont="1" applyBorder="1" applyAlignment="1">
      <alignment horizontal="center" vertical="center" wrapText="1" readingOrder="1"/>
    </xf>
    <xf numFmtId="1" fontId="36" fillId="0" borderId="9" xfId="15" applyNumberFormat="1" applyFont="1" applyBorder="1" applyAlignment="1">
      <alignment horizontal="center" vertical="center" wrapText="1" readingOrder="1"/>
    </xf>
    <xf numFmtId="1" fontId="35" fillId="47" borderId="9" xfId="15" applyNumberFormat="1" applyFont="1" applyFill="1" applyBorder="1" applyAlignment="1">
      <alignment horizontal="center" vertical="center" wrapText="1" readingOrder="1"/>
    </xf>
    <xf numFmtId="1" fontId="35" fillId="10" borderId="9" xfId="15" applyNumberFormat="1" applyFont="1" applyFill="1" applyBorder="1" applyAlignment="1">
      <alignment horizontal="center" vertical="center" wrapText="1" readingOrder="1"/>
    </xf>
    <xf numFmtId="1" fontId="36" fillId="47" borderId="9" xfId="15" applyNumberFormat="1" applyFont="1" applyFill="1" applyBorder="1" applyAlignment="1">
      <alignment horizontal="center" vertical="center" wrapText="1" readingOrder="1"/>
    </xf>
    <xf numFmtId="1" fontId="35" fillId="47" borderId="34" xfId="15" applyNumberFormat="1" applyFont="1" applyFill="1" applyBorder="1" applyAlignment="1">
      <alignment horizontal="center" vertical="center" wrapText="1" readingOrder="1"/>
    </xf>
    <xf numFmtId="1" fontId="35" fillId="47" borderId="34" xfId="15" applyNumberFormat="1" applyFont="1" applyFill="1" applyBorder="1" applyAlignment="1">
      <alignment horizontal="left" vertical="center" wrapText="1" readingOrder="1"/>
    </xf>
    <xf numFmtId="1" fontId="35" fillId="10" borderId="34" xfId="15" applyNumberFormat="1" applyFont="1" applyFill="1" applyBorder="1" applyAlignment="1">
      <alignment horizontal="left" vertical="center" wrapText="1" readingOrder="1"/>
    </xf>
    <xf numFmtId="1" fontId="35" fillId="47" borderId="9" xfId="15" applyNumberFormat="1" applyFont="1" applyFill="1" applyBorder="1" applyAlignment="1">
      <alignment horizontal="left" vertical="center" wrapText="1" readingOrder="1"/>
    </xf>
    <xf numFmtId="1" fontId="35" fillId="10" borderId="9" xfId="15" applyNumberFormat="1" applyFont="1" applyFill="1" applyBorder="1" applyAlignment="1">
      <alignment horizontal="left" vertical="center" wrapText="1" readingOrder="1"/>
    </xf>
    <xf numFmtId="1" fontId="36" fillId="47" borderId="9" xfId="15" applyNumberFormat="1" applyFont="1" applyFill="1" applyBorder="1" applyAlignment="1">
      <alignment horizontal="center" vertical="center"/>
    </xf>
    <xf numFmtId="1" fontId="35" fillId="10" borderId="9" xfId="2" applyNumberFormat="1" applyFont="1" applyFill="1" applyBorder="1" applyAlignment="1">
      <alignment horizontal="center"/>
    </xf>
    <xf numFmtId="1" fontId="5" fillId="10" borderId="9" xfId="2" applyNumberFormat="1" applyFont="1" applyFill="1" applyBorder="1" applyAlignment="1">
      <alignment horizontal="center"/>
    </xf>
    <xf numFmtId="1" fontId="35" fillId="0" borderId="9" xfId="0" applyNumberFormat="1" applyFont="1" applyBorder="1" applyAlignment="1">
      <alignment horizontal="center" vertical="center" wrapText="1" readingOrder="1"/>
    </xf>
    <xf numFmtId="1" fontId="35" fillId="47" borderId="9" xfId="0" applyNumberFormat="1" applyFont="1" applyFill="1" applyBorder="1" applyAlignment="1">
      <alignment horizontal="center" vertical="center" wrapText="1" readingOrder="1"/>
    </xf>
    <xf numFmtId="1" fontId="35" fillId="10" borderId="9" xfId="0" applyNumberFormat="1" applyFont="1" applyFill="1" applyBorder="1" applyAlignment="1">
      <alignment horizontal="center" vertical="center" wrapText="1" readingOrder="1"/>
    </xf>
    <xf numFmtId="1" fontId="35" fillId="10" borderId="34" xfId="0" applyNumberFormat="1" applyFont="1" applyFill="1" applyBorder="1" applyAlignment="1">
      <alignment horizontal="center" vertical="center" wrapText="1" readingOrder="1"/>
    </xf>
    <xf numFmtId="0" fontId="8" fillId="0" borderId="45" xfId="19" applyFont="1" applyBorder="1" applyAlignment="1">
      <alignment horizontal="left" vertical="center"/>
    </xf>
    <xf numFmtId="0" fontId="52" fillId="0" borderId="9" xfId="3" applyFont="1" applyBorder="1"/>
    <xf numFmtId="0" fontId="5" fillId="0" borderId="45" xfId="0" applyFont="1" applyBorder="1" applyAlignment="1"/>
    <xf numFmtId="0" fontId="8" fillId="0" borderId="45" xfId="0" applyFont="1" applyBorder="1" applyAlignment="1"/>
    <xf numFmtId="0" fontId="8" fillId="0" borderId="9" xfId="3" applyFont="1" applyBorder="1"/>
    <xf numFmtId="0" fontId="5" fillId="0" borderId="45" xfId="0" applyFont="1" applyBorder="1" applyAlignment="1">
      <alignment horizontal="center"/>
    </xf>
    <xf numFmtId="0" fontId="5" fillId="0" borderId="42" xfId="3" applyFont="1" applyAlignment="1">
      <alignment horizontal="center"/>
    </xf>
    <xf numFmtId="0" fontId="5" fillId="0" borderId="9" xfId="3" applyFont="1" applyBorder="1" applyAlignment="1">
      <alignment horizontal="center"/>
    </xf>
    <xf numFmtId="0" fontId="0" fillId="0" borderId="0" xfId="0" applyFont="1" applyAlignment="1"/>
    <xf numFmtId="0" fontId="5" fillId="0" borderId="45" xfId="4" applyFont="1" applyBorder="1" applyAlignment="1">
      <alignment horizontal="center" vertical="center"/>
    </xf>
    <xf numFmtId="0" fontId="0" fillId="0" borderId="42" xfId="3" applyFont="1" applyAlignment="1"/>
    <xf numFmtId="0" fontId="35" fillId="0" borderId="42" xfId="1" applyFont="1" applyAlignment="1"/>
    <xf numFmtId="0" fontId="5" fillId="0" borderId="34" xfId="0" applyFont="1" applyBorder="1" applyAlignment="1">
      <alignment horizontal="center" vertical="center"/>
    </xf>
    <xf numFmtId="0" fontId="35" fillId="0" borderId="45" xfId="1" applyFont="1" applyBorder="1" applyAlignment="1">
      <alignment horizontal="center"/>
    </xf>
    <xf numFmtId="0" fontId="0" fillId="0" borderId="0" xfId="0" applyFont="1" applyAlignment="1"/>
    <xf numFmtId="0" fontId="5" fillId="12" borderId="22" xfId="0" applyFont="1" applyFill="1" applyBorder="1" applyAlignment="1">
      <alignment horizontal="center"/>
    </xf>
    <xf numFmtId="0" fontId="5" fillId="26" borderId="34" xfId="0" applyFont="1" applyFill="1" applyBorder="1" applyAlignment="1">
      <alignment horizontal="center"/>
    </xf>
    <xf numFmtId="1" fontId="5" fillId="0" borderId="19" xfId="0" applyNumberFormat="1" applyFont="1" applyBorder="1" applyAlignment="1">
      <alignment horizontal="center"/>
    </xf>
    <xf numFmtId="0" fontId="5" fillId="12" borderId="45" xfId="0" applyFont="1" applyFill="1" applyBorder="1" applyAlignment="1">
      <alignment horizontal="center"/>
    </xf>
    <xf numFmtId="0" fontId="5" fillId="18" borderId="42" xfId="2" applyFill="1" applyBorder="1" applyAlignment="1">
      <alignment vertical="center" wrapText="1"/>
    </xf>
    <xf numFmtId="0" fontId="26" fillId="0" borderId="0" xfId="0" applyFont="1" applyAlignment="1"/>
    <xf numFmtId="1" fontId="5" fillId="41" borderId="54" xfId="4" applyNumberFormat="1" applyFont="1" applyFill="1" applyBorder="1" applyAlignment="1" applyProtection="1">
      <alignment horizontal="center"/>
      <protection locked="0"/>
    </xf>
    <xf numFmtId="0" fontId="5" fillId="41" borderId="54" xfId="4" applyFont="1" applyFill="1" applyBorder="1" applyAlignment="1" applyProtection="1">
      <alignment horizontal="center"/>
      <protection locked="0"/>
    </xf>
    <xf numFmtId="0" fontId="5" fillId="41" borderId="55" xfId="4" applyFont="1" applyFill="1" applyBorder="1" applyAlignment="1" applyProtection="1">
      <alignment horizontal="center"/>
      <protection locked="0"/>
    </xf>
    <xf numFmtId="0" fontId="5" fillId="41" borderId="56" xfId="4" applyFont="1" applyFill="1" applyBorder="1" applyAlignment="1" applyProtection="1">
      <alignment horizontal="center"/>
      <protection locked="0"/>
    </xf>
    <xf numFmtId="0" fontId="35" fillId="0" borderId="42" xfId="1" applyFont="1" applyAlignment="1"/>
    <xf numFmtId="0" fontId="5" fillId="0" borderId="19" xfId="19" applyFont="1" applyBorder="1" applyAlignment="1">
      <alignment horizontal="center" vertical="center"/>
    </xf>
    <xf numFmtId="0" fontId="5" fillId="0" borderId="20" xfId="19" applyFont="1" applyBorder="1" applyAlignment="1">
      <alignment horizontal="center" vertical="center"/>
    </xf>
    <xf numFmtId="0" fontId="5" fillId="0" borderId="41" xfId="19" applyFont="1" applyBorder="1" applyAlignment="1">
      <alignment horizontal="center" vertical="center"/>
    </xf>
    <xf numFmtId="0" fontId="30" fillId="18" borderId="46" xfId="2" applyFont="1" applyFill="1" applyBorder="1" applyAlignment="1">
      <alignment vertical="center" wrapText="1"/>
    </xf>
    <xf numFmtId="0" fontId="0" fillId="0" borderId="42" xfId="3" applyFont="1" applyAlignment="1"/>
    <xf numFmtId="1" fontId="5" fillId="10" borderId="34" xfId="0" applyNumberFormat="1" applyFont="1" applyFill="1" applyBorder="1" applyAlignment="1">
      <alignment horizontal="center"/>
    </xf>
    <xf numFmtId="0" fontId="8" fillId="2" borderId="34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/>
    </xf>
    <xf numFmtId="0" fontId="5" fillId="0" borderId="6" xfId="0" applyFont="1" applyBorder="1"/>
    <xf numFmtId="0" fontId="0" fillId="0" borderId="4" xfId="0" applyFont="1" applyBorder="1"/>
    <xf numFmtId="0" fontId="9" fillId="0" borderId="4" xfId="0" applyFont="1" applyBorder="1"/>
    <xf numFmtId="0" fontId="9" fillId="0" borderId="6" xfId="0" applyFont="1" applyBorder="1"/>
    <xf numFmtId="0" fontId="0" fillId="0" borderId="32" xfId="0" applyFont="1" applyBorder="1"/>
    <xf numFmtId="0" fontId="8" fillId="10" borderId="21" xfId="0" applyFont="1" applyFill="1" applyBorder="1" applyAlignment="1">
      <alignment horizontal="left" vertical="center" wrapText="1"/>
    </xf>
    <xf numFmtId="0" fontId="8" fillId="10" borderId="22" xfId="0" applyFont="1" applyFill="1" applyBorder="1" applyAlignment="1">
      <alignment horizontal="left" vertical="center" wrapText="1"/>
    </xf>
    <xf numFmtId="0" fontId="5" fillId="14" borderId="3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9" fillId="0" borderId="7" xfId="0" applyFont="1" applyBorder="1"/>
    <xf numFmtId="0" fontId="8" fillId="2" borderId="20" xfId="0" applyFont="1" applyFill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8" fillId="10" borderId="45" xfId="0" applyFont="1" applyFill="1" applyBorder="1" applyAlignment="1">
      <alignment horizontal="center" vertical="center" wrapText="1"/>
    </xf>
    <xf numFmtId="0" fontId="8" fillId="10" borderId="21" xfId="0" applyFont="1" applyFill="1" applyBorder="1" applyAlignment="1">
      <alignment horizontal="left"/>
    </xf>
    <xf numFmtId="0" fontId="5" fillId="0" borderId="22" xfId="0" applyFont="1" applyBorder="1"/>
    <xf numFmtId="0" fontId="5" fillId="0" borderId="20" xfId="0" applyFont="1" applyFill="1" applyBorder="1" applyAlignment="1">
      <alignment horizontal="left" wrapText="1"/>
    </xf>
    <xf numFmtId="0" fontId="5" fillId="0" borderId="22" xfId="0" applyFont="1" applyFill="1" applyBorder="1" applyAlignment="1">
      <alignment horizontal="left" wrapText="1"/>
    </xf>
    <xf numFmtId="0" fontId="5" fillId="0" borderId="20" xfId="0" applyFont="1" applyFill="1" applyBorder="1" applyAlignment="1">
      <alignment horizontal="left"/>
    </xf>
    <xf numFmtId="0" fontId="5" fillId="0" borderId="22" xfId="0" applyFont="1" applyFill="1" applyBorder="1"/>
    <xf numFmtId="0" fontId="5" fillId="0" borderId="20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6" fillId="2" borderId="3" xfId="0" applyFont="1" applyFill="1" applyBorder="1" applyAlignment="1">
      <alignment horizontal="left"/>
    </xf>
    <xf numFmtId="0" fontId="9" fillId="0" borderId="21" xfId="0" applyFont="1" applyBorder="1"/>
    <xf numFmtId="0" fontId="35" fillId="0" borderId="0" xfId="0" applyFont="1" applyAlignment="1">
      <alignment horizontal="left"/>
    </xf>
    <xf numFmtId="0" fontId="0" fillId="0" borderId="0" xfId="0" applyFont="1" applyAlignment="1"/>
    <xf numFmtId="0" fontId="5" fillId="8" borderId="20" xfId="0" applyFont="1" applyFill="1" applyBorder="1" applyAlignment="1">
      <alignment horizontal="left" vertical="center" wrapText="1"/>
    </xf>
    <xf numFmtId="0" fontId="9" fillId="0" borderId="21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5" fillId="0" borderId="3" xfId="0" applyFont="1" applyBorder="1" applyAlignment="1">
      <alignment horizontal="left"/>
    </xf>
    <xf numFmtId="0" fontId="5" fillId="5" borderId="20" xfId="0" applyFont="1" applyFill="1" applyBorder="1" applyAlignment="1">
      <alignment horizontal="left"/>
    </xf>
    <xf numFmtId="0" fontId="5" fillId="5" borderId="21" xfId="0" applyFont="1" applyFill="1" applyBorder="1" applyAlignment="1">
      <alignment horizontal="left"/>
    </xf>
    <xf numFmtId="0" fontId="8" fillId="2" borderId="2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left" vertical="center"/>
    </xf>
    <xf numFmtId="0" fontId="5" fillId="0" borderId="24" xfId="0" applyFont="1" applyBorder="1"/>
    <xf numFmtId="0" fontId="5" fillId="0" borderId="30" xfId="0" applyFont="1" applyBorder="1"/>
    <xf numFmtId="0" fontId="5" fillId="0" borderId="25" xfId="0" applyFont="1" applyBorder="1"/>
    <xf numFmtId="0" fontId="5" fillId="0" borderId="21" xfId="0" applyFont="1" applyFill="1" applyBorder="1" applyAlignment="1">
      <alignment horizontal="left" wrapText="1"/>
    </xf>
    <xf numFmtId="0" fontId="5" fillId="0" borderId="22" xfId="0" applyFont="1" applyFill="1" applyBorder="1" applyAlignment="1">
      <alignment wrapText="1"/>
    </xf>
    <xf numFmtId="0" fontId="5" fillId="0" borderId="29" xfId="0" applyFont="1" applyBorder="1" applyAlignment="1">
      <alignment horizontal="left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/>
    <xf numFmtId="0" fontId="5" fillId="0" borderId="15" xfId="0" applyFont="1" applyBorder="1"/>
    <xf numFmtId="0" fontId="8" fillId="0" borderId="3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 wrapText="1"/>
    </xf>
    <xf numFmtId="0" fontId="9" fillId="0" borderId="45" xfId="0" applyFont="1" applyBorder="1" applyAlignment="1">
      <alignment wrapText="1"/>
    </xf>
    <xf numFmtId="0" fontId="9" fillId="0" borderId="18" xfId="0" applyFont="1" applyBorder="1"/>
    <xf numFmtId="0" fontId="5" fillId="12" borderId="3" xfId="0" applyFont="1" applyFill="1" applyBorder="1" applyAlignment="1">
      <alignment horizontal="left"/>
    </xf>
    <xf numFmtId="0" fontId="5" fillId="10" borderId="23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8" fillId="2" borderId="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8" fillId="2" borderId="20" xfId="0" applyFont="1" applyFill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0" fontId="8" fillId="2" borderId="41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5" fillId="0" borderId="45" xfId="4" applyFont="1" applyBorder="1" applyAlignment="1">
      <alignment horizontal="center" vertical="center"/>
    </xf>
    <xf numFmtId="0" fontId="8" fillId="0" borderId="45" xfId="4" applyFont="1" applyBorder="1" applyAlignment="1">
      <alignment horizontal="center"/>
    </xf>
    <xf numFmtId="0" fontId="8" fillId="29" borderId="53" xfId="4" applyFont="1" applyFill="1" applyBorder="1" applyAlignment="1">
      <alignment horizontal="center" vertical="center"/>
    </xf>
    <xf numFmtId="0" fontId="8" fillId="29" borderId="54" xfId="4" applyFont="1" applyFill="1" applyBorder="1" applyAlignment="1">
      <alignment horizontal="center" vertical="center"/>
    </xf>
    <xf numFmtId="0" fontId="35" fillId="0" borderId="42" xfId="4" applyFont="1" applyBorder="1" applyAlignment="1">
      <alignment horizontal="left"/>
    </xf>
    <xf numFmtId="0" fontId="42" fillId="0" borderId="47" xfId="4" applyFont="1" applyBorder="1"/>
    <xf numFmtId="0" fontId="26" fillId="29" borderId="45" xfId="4" applyFont="1" applyFill="1" applyBorder="1" applyAlignment="1">
      <alignment horizontal="left"/>
    </xf>
    <xf numFmtId="0" fontId="5" fillId="0" borderId="45" xfId="4" applyFont="1" applyFill="1" applyBorder="1" applyAlignment="1">
      <alignment horizontal="left"/>
    </xf>
    <xf numFmtId="0" fontId="5" fillId="0" borderId="47" xfId="4" applyFont="1" applyFill="1" applyBorder="1" applyAlignment="1">
      <alignment horizontal="left"/>
    </xf>
    <xf numFmtId="0" fontId="50" fillId="0" borderId="21" xfId="0" applyFont="1" applyFill="1" applyBorder="1" applyAlignment="1">
      <alignment horizontal="left" wrapText="1"/>
    </xf>
    <xf numFmtId="0" fontId="5" fillId="0" borderId="47" xfId="4" applyFont="1" applyFill="1" applyBorder="1" applyAlignment="1">
      <alignment horizontal="left" vertical="center"/>
    </xf>
    <xf numFmtId="0" fontId="50" fillId="0" borderId="20" xfId="0" applyFont="1" applyFill="1" applyBorder="1" applyAlignment="1">
      <alignment horizontal="left" wrapText="1"/>
    </xf>
    <xf numFmtId="0" fontId="50" fillId="0" borderId="22" xfId="0" applyFont="1" applyFill="1" applyBorder="1" applyAlignment="1">
      <alignment horizontal="left" wrapText="1"/>
    </xf>
    <xf numFmtId="0" fontId="5" fillId="41" borderId="45" xfId="4" applyFont="1" applyFill="1" applyBorder="1" applyAlignment="1">
      <alignment horizontal="left"/>
    </xf>
    <xf numFmtId="0" fontId="5" fillId="0" borderId="53" xfId="4" applyFont="1" applyBorder="1" applyAlignment="1">
      <alignment horizontal="center" vertical="center"/>
    </xf>
    <xf numFmtId="0" fontId="5" fillId="0" borderId="54" xfId="4" applyFont="1" applyBorder="1" applyAlignment="1">
      <alignment horizontal="center" vertical="center"/>
    </xf>
    <xf numFmtId="0" fontId="5" fillId="0" borderId="45" xfId="4" applyFont="1" applyBorder="1" applyAlignment="1">
      <alignment horizontal="left"/>
    </xf>
    <xf numFmtId="0" fontId="8" fillId="32" borderId="45" xfId="4" applyFont="1" applyFill="1" applyBorder="1" applyAlignment="1">
      <alignment horizontal="left" vertical="center" wrapText="1"/>
    </xf>
    <xf numFmtId="0" fontId="8" fillId="29" borderId="51" xfId="4" applyFont="1" applyFill="1" applyBorder="1" applyAlignment="1">
      <alignment horizontal="left" vertical="center" wrapText="1"/>
    </xf>
    <xf numFmtId="0" fontId="8" fillId="29" borderId="48" xfId="4" applyFont="1" applyFill="1" applyBorder="1" applyAlignment="1">
      <alignment horizontal="left" vertical="center" wrapText="1"/>
    </xf>
    <xf numFmtId="0" fontId="8" fillId="29" borderId="50" xfId="4" applyFont="1" applyFill="1" applyBorder="1" applyAlignment="1">
      <alignment horizontal="left" vertical="center" wrapText="1"/>
    </xf>
    <xf numFmtId="0" fontId="8" fillId="32" borderId="54" xfId="4" applyFont="1" applyFill="1" applyBorder="1" applyAlignment="1">
      <alignment horizontal="center"/>
    </xf>
    <xf numFmtId="0" fontId="8" fillId="10" borderId="34" xfId="0" applyFont="1" applyFill="1" applyBorder="1" applyAlignment="1">
      <alignment horizontal="left" vertical="center" wrapText="1"/>
    </xf>
    <xf numFmtId="0" fontId="5" fillId="0" borderId="19" xfId="0" applyFont="1" applyBorder="1"/>
    <xf numFmtId="0" fontId="8" fillId="32" borderId="47" xfId="4" applyFont="1" applyFill="1" applyBorder="1" applyAlignment="1">
      <alignment horizontal="left"/>
    </xf>
    <xf numFmtId="0" fontId="5" fillId="38" borderId="45" xfId="4" applyFont="1" applyFill="1" applyBorder="1" applyAlignment="1">
      <alignment horizontal="left"/>
    </xf>
    <xf numFmtId="0" fontId="5" fillId="0" borderId="45" xfId="4" applyFont="1" applyFill="1" applyBorder="1" applyAlignment="1">
      <alignment horizontal="left" vertical="center"/>
    </xf>
    <xf numFmtId="0" fontId="5" fillId="0" borderId="54" xfId="4" applyFont="1" applyFill="1" applyBorder="1" applyAlignment="1">
      <alignment horizontal="left" vertical="center"/>
    </xf>
    <xf numFmtId="0" fontId="5" fillId="43" borderId="45" xfId="4" applyFont="1" applyFill="1" applyBorder="1" applyAlignment="1">
      <alignment horizontal="left"/>
    </xf>
    <xf numFmtId="0" fontId="5" fillId="34" borderId="46" xfId="4" applyFont="1" applyFill="1" applyBorder="1" applyAlignment="1">
      <alignment horizontal="left" wrapText="1"/>
    </xf>
    <xf numFmtId="0" fontId="5" fillId="34" borderId="49" xfId="4" applyFont="1" applyFill="1" applyBorder="1" applyAlignment="1">
      <alignment horizontal="left" wrapText="1"/>
    </xf>
    <xf numFmtId="0" fontId="5" fillId="34" borderId="47" xfId="4" applyFont="1" applyFill="1" applyBorder="1" applyAlignment="1">
      <alignment horizontal="left" wrapText="1"/>
    </xf>
    <xf numFmtId="0" fontId="8" fillId="29" borderId="45" xfId="4" applyFont="1" applyFill="1" applyBorder="1" applyAlignment="1">
      <alignment horizontal="center"/>
    </xf>
    <xf numFmtId="0" fontId="8" fillId="29" borderId="46" xfId="4" applyFont="1" applyFill="1" applyBorder="1" applyAlignment="1">
      <alignment horizontal="center"/>
    </xf>
    <xf numFmtId="49" fontId="8" fillId="29" borderId="49" xfId="4" applyNumberFormat="1" applyFont="1" applyFill="1" applyBorder="1" applyAlignment="1">
      <alignment horizontal="center"/>
    </xf>
    <xf numFmtId="0" fontId="8" fillId="29" borderId="47" xfId="4" applyFont="1" applyFill="1" applyBorder="1" applyAlignment="1">
      <alignment horizontal="center" vertical="center"/>
    </xf>
    <xf numFmtId="0" fontId="8" fillId="0" borderId="45" xfId="4" applyFont="1" applyBorder="1" applyAlignment="1">
      <alignment horizontal="center" vertical="center"/>
    </xf>
    <xf numFmtId="0" fontId="8" fillId="29" borderId="45" xfId="4" applyFont="1" applyFill="1" applyBorder="1" applyAlignment="1">
      <alignment horizontal="center" vertical="center"/>
    </xf>
    <xf numFmtId="0" fontId="8" fillId="0" borderId="46" xfId="4" applyFont="1" applyBorder="1" applyAlignment="1">
      <alignment horizontal="center" vertical="center" wrapText="1"/>
    </xf>
    <xf numFmtId="0" fontId="8" fillId="0" borderId="49" xfId="4" applyFont="1" applyBorder="1" applyAlignment="1">
      <alignment horizontal="center" vertical="center" wrapText="1"/>
    </xf>
    <xf numFmtId="0" fontId="8" fillId="29" borderId="53" xfId="4" applyFont="1" applyFill="1" applyBorder="1" applyAlignment="1">
      <alignment horizontal="center" vertical="center" wrapText="1"/>
    </xf>
    <xf numFmtId="0" fontId="8" fillId="29" borderId="54" xfId="4" applyFont="1" applyFill="1" applyBorder="1" applyAlignment="1">
      <alignment horizontal="center" vertical="center" wrapText="1"/>
    </xf>
    <xf numFmtId="0" fontId="0" fillId="0" borderId="3" xfId="0" applyFont="1" applyBorder="1"/>
    <xf numFmtId="0" fontId="26" fillId="2" borderId="3" xfId="0" applyFont="1" applyFill="1" applyBorder="1" applyAlignment="1">
      <alignment horizontal="left" vertical="center"/>
    </xf>
    <xf numFmtId="0" fontId="5" fillId="3" borderId="35" xfId="0" applyFont="1" applyFill="1" applyBorder="1" applyAlignment="1">
      <alignment horizontal="center" vertical="center"/>
    </xf>
    <xf numFmtId="0" fontId="9" fillId="0" borderId="36" xfId="0" applyFont="1" applyBorder="1"/>
    <xf numFmtId="0" fontId="5" fillId="9" borderId="31" xfId="0" applyFont="1" applyFill="1" applyBorder="1" applyAlignment="1">
      <alignment horizontal="left"/>
    </xf>
    <xf numFmtId="0" fontId="9" fillId="0" borderId="32" xfId="0" applyFont="1" applyBorder="1"/>
    <xf numFmtId="0" fontId="9" fillId="0" borderId="33" xfId="0" applyFont="1" applyBorder="1"/>
    <xf numFmtId="0" fontId="0" fillId="0" borderId="3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23" xfId="0" applyFont="1" applyBorder="1" applyAlignment="1">
      <alignment horizontal="center" vertical="center"/>
    </xf>
    <xf numFmtId="0" fontId="9" fillId="0" borderId="15" xfId="0" applyFont="1" applyBorder="1"/>
    <xf numFmtId="0" fontId="5" fillId="5" borderId="23" xfId="0" applyFont="1" applyFill="1" applyBorder="1" applyAlignment="1">
      <alignment horizontal="left" vertical="center"/>
    </xf>
    <xf numFmtId="0" fontId="9" fillId="0" borderId="24" xfId="0" applyFont="1" applyBorder="1"/>
    <xf numFmtId="0" fontId="9" fillId="0" borderId="25" xfId="0" applyFont="1" applyBorder="1"/>
    <xf numFmtId="0" fontId="5" fillId="4" borderId="3" xfId="0" applyFont="1" applyFill="1" applyBorder="1" applyAlignment="1">
      <alignment horizontal="left" vertical="center"/>
    </xf>
    <xf numFmtId="0" fontId="9" fillId="0" borderId="5" xfId="0" applyFont="1" applyBorder="1"/>
    <xf numFmtId="0" fontId="5" fillId="8" borderId="20" xfId="0" applyFont="1" applyFill="1" applyBorder="1" applyAlignment="1">
      <alignment horizontal="left" wrapText="1"/>
    </xf>
    <xf numFmtId="0" fontId="9" fillId="0" borderId="21" xfId="0" applyFont="1" applyBorder="1" applyAlignment="1">
      <alignment wrapText="1"/>
    </xf>
    <xf numFmtId="0" fontId="9" fillId="0" borderId="22" xfId="0" applyFont="1" applyBorder="1" applyAlignment="1">
      <alignment wrapText="1"/>
    </xf>
    <xf numFmtId="0" fontId="5" fillId="14" borderId="3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23" xfId="0" applyFont="1" applyBorder="1" applyAlignment="1">
      <alignment horizontal="left" vertical="center"/>
    </xf>
    <xf numFmtId="0" fontId="9" fillId="0" borderId="29" xfId="0" applyFont="1" applyBorder="1"/>
    <xf numFmtId="0" fontId="9" fillId="0" borderId="26" xfId="0" applyFont="1" applyBorder="1"/>
    <xf numFmtId="0" fontId="5" fillId="0" borderId="20" xfId="0" applyFont="1" applyFill="1" applyBorder="1" applyAlignment="1">
      <alignment horizontal="left" vertical="center"/>
    </xf>
    <xf numFmtId="0" fontId="46" fillId="0" borderId="23" xfId="0" applyFont="1" applyBorder="1" applyAlignment="1">
      <alignment horizontal="left" vertical="center"/>
    </xf>
    <xf numFmtId="0" fontId="46" fillId="0" borderId="24" xfId="0" applyFont="1" applyBorder="1"/>
    <xf numFmtId="0" fontId="46" fillId="0" borderId="15" xfId="0" applyFont="1" applyBorder="1"/>
    <xf numFmtId="0" fontId="46" fillId="0" borderId="25" xfId="0" applyFont="1" applyBorder="1"/>
    <xf numFmtId="0" fontId="35" fillId="0" borderId="20" xfId="0" applyFont="1" applyFill="1" applyBorder="1" applyAlignment="1">
      <alignment horizontal="left" vertical="center"/>
    </xf>
    <xf numFmtId="0" fontId="0" fillId="0" borderId="2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 wrapText="1"/>
    </xf>
    <xf numFmtId="0" fontId="8" fillId="10" borderId="34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9" fillId="0" borderId="8" xfId="0" applyFont="1" applyBorder="1"/>
    <xf numFmtId="0" fontId="8" fillId="2" borderId="3" xfId="0" applyFont="1" applyFill="1" applyBorder="1" applyAlignment="1">
      <alignment horizontal="center" vertical="center"/>
    </xf>
    <xf numFmtId="49" fontId="8" fillId="2" borderId="11" xfId="0" applyNumberFormat="1" applyFont="1" applyFill="1" applyBorder="1" applyAlignment="1">
      <alignment horizontal="center" vertical="center" wrapText="1"/>
    </xf>
    <xf numFmtId="0" fontId="9" fillId="0" borderId="13" xfId="0" applyFont="1" applyBorder="1"/>
    <xf numFmtId="0" fontId="8" fillId="2" borderId="34" xfId="3" applyFont="1" applyFill="1" applyBorder="1" applyAlignment="1">
      <alignment horizontal="center" vertical="center"/>
    </xf>
    <xf numFmtId="0" fontId="5" fillId="0" borderId="19" xfId="3" applyFont="1" applyBorder="1"/>
    <xf numFmtId="0" fontId="8" fillId="10" borderId="21" xfId="3" applyFont="1" applyFill="1" applyBorder="1" applyAlignment="1">
      <alignment horizontal="left" vertical="center" wrapText="1"/>
    </xf>
    <xf numFmtId="0" fontId="5" fillId="0" borderId="22" xfId="3" applyFont="1" applyBorder="1"/>
    <xf numFmtId="0" fontId="8" fillId="2" borderId="20" xfId="3" applyFont="1" applyFill="1" applyBorder="1" applyAlignment="1">
      <alignment horizontal="center" vertical="center"/>
    </xf>
    <xf numFmtId="0" fontId="5" fillId="0" borderId="21" xfId="3" applyFont="1" applyBorder="1"/>
    <xf numFmtId="0" fontId="8" fillId="2" borderId="34" xfId="3" applyFont="1" applyFill="1" applyBorder="1" applyAlignment="1">
      <alignment horizontal="center" vertical="center" wrapText="1"/>
    </xf>
    <xf numFmtId="0" fontId="8" fillId="0" borderId="20" xfId="3" applyFont="1" applyBorder="1" applyAlignment="1">
      <alignment horizontal="center" vertical="center"/>
    </xf>
    <xf numFmtId="0" fontId="0" fillId="5" borderId="41" xfId="3" applyFont="1" applyFill="1" applyBorder="1" applyAlignment="1">
      <alignment horizontal="left" vertical="center"/>
    </xf>
    <xf numFmtId="0" fontId="5" fillId="0" borderId="40" xfId="3" applyFont="1" applyBorder="1"/>
    <xf numFmtId="0" fontId="5" fillId="0" borderId="31" xfId="3" applyFont="1" applyBorder="1"/>
    <xf numFmtId="0" fontId="5" fillId="0" borderId="36" xfId="3" applyFont="1" applyBorder="1"/>
    <xf numFmtId="0" fontId="8" fillId="2" borderId="21" xfId="3" applyFont="1" applyFill="1" applyBorder="1" applyAlignment="1">
      <alignment horizontal="center" vertical="center"/>
    </xf>
    <xf numFmtId="0" fontId="5" fillId="0" borderId="34" xfId="3" applyFont="1" applyBorder="1" applyAlignment="1">
      <alignment horizontal="center" vertical="center"/>
    </xf>
    <xf numFmtId="0" fontId="5" fillId="0" borderId="37" xfId="3" applyFont="1" applyBorder="1"/>
    <xf numFmtId="0" fontId="5" fillId="8" borderId="20" xfId="3" applyFont="1" applyFill="1" applyBorder="1" applyAlignment="1">
      <alignment horizontal="left" vertical="center" wrapText="1"/>
    </xf>
    <xf numFmtId="0" fontId="5" fillId="0" borderId="21" xfId="3" applyFont="1" applyBorder="1" applyAlignment="1">
      <alignment vertical="center" wrapText="1"/>
    </xf>
    <xf numFmtId="0" fontId="5" fillId="0" borderId="22" xfId="3" applyFont="1" applyBorder="1" applyAlignment="1">
      <alignment vertical="center" wrapText="1"/>
    </xf>
    <xf numFmtId="0" fontId="5" fillId="4" borderId="20" xfId="3" applyFont="1" applyFill="1" applyBorder="1" applyAlignment="1">
      <alignment horizontal="left" vertical="center"/>
    </xf>
    <xf numFmtId="0" fontId="5" fillId="12" borderId="20" xfId="3" applyFont="1" applyFill="1" applyBorder="1" applyAlignment="1">
      <alignment horizontal="left"/>
    </xf>
    <xf numFmtId="0" fontId="5" fillId="0" borderId="34" xfId="3" applyFont="1" applyBorder="1" applyAlignment="1">
      <alignment horizontal="right" vertical="center"/>
    </xf>
    <xf numFmtId="0" fontId="5" fillId="0" borderId="19" xfId="3" applyFont="1" applyBorder="1" applyAlignment="1">
      <alignment horizontal="right"/>
    </xf>
    <xf numFmtId="0" fontId="8" fillId="2" borderId="41" xfId="3" applyFont="1" applyFill="1" applyBorder="1" applyAlignment="1">
      <alignment horizontal="center" vertical="center"/>
    </xf>
    <xf numFmtId="49" fontId="8" fillId="2" borderId="29" xfId="3" applyNumberFormat="1" applyFont="1" applyFill="1" applyBorder="1" applyAlignment="1">
      <alignment horizontal="center" vertical="center" wrapText="1"/>
    </xf>
    <xf numFmtId="0" fontId="5" fillId="0" borderId="32" xfId="3" applyFont="1" applyBorder="1"/>
    <xf numFmtId="0" fontId="0" fillId="0" borderId="20" xfId="3" applyFont="1" applyBorder="1" applyAlignment="1">
      <alignment horizontal="left" vertical="center"/>
    </xf>
    <xf numFmtId="0" fontId="5" fillId="14" borderId="20" xfId="3" applyFont="1" applyFill="1" applyBorder="1" applyAlignment="1">
      <alignment horizontal="left" vertical="center"/>
    </xf>
    <xf numFmtId="0" fontId="5" fillId="0" borderId="20" xfId="3" applyFont="1" applyBorder="1" applyAlignment="1">
      <alignment horizontal="left" vertical="center"/>
    </xf>
    <xf numFmtId="0" fontId="8" fillId="2" borderId="20" xfId="3" applyFont="1" applyFill="1" applyBorder="1" applyAlignment="1">
      <alignment horizontal="left" vertical="center" wrapText="1"/>
    </xf>
    <xf numFmtId="0" fontId="8" fillId="10" borderId="34" xfId="3" applyFont="1" applyFill="1" applyBorder="1" applyAlignment="1">
      <alignment horizontal="center" vertical="center" wrapText="1"/>
    </xf>
    <xf numFmtId="0" fontId="26" fillId="2" borderId="20" xfId="3" applyFont="1" applyFill="1" applyBorder="1" applyAlignment="1">
      <alignment horizontal="left" vertical="center"/>
    </xf>
    <xf numFmtId="0" fontId="35" fillId="0" borderId="42" xfId="3" applyFont="1" applyAlignment="1">
      <alignment horizontal="left"/>
    </xf>
    <xf numFmtId="0" fontId="0" fillId="0" borderId="42" xfId="3" applyFont="1" applyAlignment="1"/>
    <xf numFmtId="0" fontId="0" fillId="0" borderId="20" xfId="3" applyFont="1" applyBorder="1"/>
    <xf numFmtId="0" fontId="0" fillId="0" borderId="20" xfId="3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9" fillId="0" borderId="7" xfId="0" applyFont="1" applyBorder="1" applyAlignment="1">
      <alignment horizontal="right"/>
    </xf>
    <xf numFmtId="0" fontId="5" fillId="0" borderId="22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5" fillId="16" borderId="37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left"/>
    </xf>
    <xf numFmtId="0" fontId="5" fillId="2" borderId="3" xfId="0" applyFont="1" applyFill="1" applyBorder="1" applyAlignment="1">
      <alignment horizontal="left" vertical="center" wrapText="1"/>
    </xf>
    <xf numFmtId="0" fontId="5" fillId="13" borderId="3" xfId="0" applyFont="1" applyFill="1" applyBorder="1" applyAlignment="1">
      <alignment horizontal="left" vertical="center"/>
    </xf>
    <xf numFmtId="0" fontId="0" fillId="5" borderId="3" xfId="0" applyFont="1" applyFill="1" applyBorder="1"/>
    <xf numFmtId="0" fontId="5" fillId="8" borderId="3" xfId="0" applyFont="1" applyFill="1" applyBorder="1" applyAlignment="1">
      <alignment horizontal="left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9" fillId="0" borderId="39" xfId="0" applyFont="1" applyBorder="1"/>
    <xf numFmtId="0" fontId="5" fillId="16" borderId="1" xfId="0" applyFont="1" applyFill="1" applyBorder="1" applyAlignment="1">
      <alignment horizontal="center" vertical="center"/>
    </xf>
    <xf numFmtId="2" fontId="27" fillId="0" borderId="0" xfId="0" applyNumberFormat="1" applyFont="1" applyAlignment="1">
      <alignment horizontal="left" wrapText="1"/>
    </xf>
    <xf numFmtId="0" fontId="5" fillId="9" borderId="3" xfId="0" applyFont="1" applyFill="1" applyBorder="1" applyAlignment="1">
      <alignment horizontal="left" vertical="center"/>
    </xf>
    <xf numFmtId="0" fontId="5" fillId="10" borderId="1" xfId="0" applyFont="1" applyFill="1" applyBorder="1" applyAlignment="1">
      <alignment horizontal="center" vertical="center"/>
    </xf>
    <xf numFmtId="0" fontId="5" fillId="3" borderId="34" xfId="3" applyFont="1" applyFill="1" applyBorder="1" applyAlignment="1">
      <alignment horizontal="center" vertical="center"/>
    </xf>
    <xf numFmtId="0" fontId="5" fillId="3" borderId="19" xfId="3" applyFont="1" applyFill="1" applyBorder="1" applyAlignment="1">
      <alignment horizontal="center" vertical="center"/>
    </xf>
    <xf numFmtId="0" fontId="5" fillId="28" borderId="20" xfId="3" applyFont="1" applyFill="1" applyBorder="1" applyAlignment="1">
      <alignment horizontal="left" vertical="center"/>
    </xf>
    <xf numFmtId="0" fontId="5" fillId="0" borderId="19" xfId="3" applyFont="1" applyBorder="1" applyAlignment="1">
      <alignment horizontal="center" vertical="center"/>
    </xf>
    <xf numFmtId="0" fontId="5" fillId="0" borderId="41" xfId="3" applyFont="1" applyBorder="1" applyAlignment="1">
      <alignment horizontal="left" vertical="center"/>
    </xf>
    <xf numFmtId="0" fontId="35" fillId="0" borderId="20" xfId="3" applyFont="1" applyBorder="1" applyAlignment="1">
      <alignment horizontal="left" vertical="center" wrapText="1"/>
    </xf>
    <xf numFmtId="0" fontId="35" fillId="0" borderId="20" xfId="3" applyFont="1" applyBorder="1" applyAlignment="1">
      <alignment horizontal="left" vertical="center"/>
    </xf>
    <xf numFmtId="0" fontId="10" fillId="0" borderId="42" xfId="3" applyFont="1" applyAlignment="1">
      <alignment horizontal="center"/>
    </xf>
    <xf numFmtId="0" fontId="35" fillId="0" borderId="41" xfId="3" applyFont="1" applyBorder="1" applyAlignment="1">
      <alignment horizontal="left" vertical="center"/>
    </xf>
    <xf numFmtId="0" fontId="5" fillId="27" borderId="20" xfId="3" applyFont="1" applyFill="1" applyBorder="1" applyAlignment="1">
      <alignment horizontal="left" vertical="center"/>
    </xf>
    <xf numFmtId="0" fontId="0" fillId="0" borderId="41" xfId="3" applyFont="1" applyBorder="1" applyAlignment="1">
      <alignment horizontal="left" vertical="center"/>
    </xf>
    <xf numFmtId="0" fontId="5" fillId="0" borderId="20" xfId="3" applyFont="1" applyBorder="1" applyAlignment="1">
      <alignment horizontal="left"/>
    </xf>
    <xf numFmtId="0" fontId="5" fillId="0" borderId="22" xfId="3" applyFont="1" applyBorder="1" applyAlignment="1">
      <alignment horizontal="left"/>
    </xf>
    <xf numFmtId="0" fontId="35" fillId="0" borderId="60" xfId="1" applyFont="1" applyFill="1" applyBorder="1" applyAlignment="1">
      <alignment horizontal="left" vertical="center" wrapText="1"/>
    </xf>
    <xf numFmtId="0" fontId="35" fillId="0" borderId="22" xfId="1" applyFont="1" applyFill="1" applyBorder="1" applyAlignment="1">
      <alignment horizontal="left" vertical="center" wrapText="1"/>
    </xf>
    <xf numFmtId="0" fontId="35" fillId="0" borderId="41" xfId="3" applyFont="1" applyBorder="1" applyAlignment="1">
      <alignment horizontal="left" vertical="center" wrapText="1"/>
    </xf>
    <xf numFmtId="0" fontId="35" fillId="0" borderId="40" xfId="3" applyFont="1" applyBorder="1" applyAlignment="1">
      <alignment horizontal="left" vertical="center" wrapText="1"/>
    </xf>
    <xf numFmtId="0" fontId="35" fillId="0" borderId="31" xfId="3" applyFont="1" applyBorder="1" applyAlignment="1">
      <alignment horizontal="left" vertical="center" wrapText="1"/>
    </xf>
    <xf numFmtId="0" fontId="35" fillId="0" borderId="36" xfId="3" applyFont="1" applyBorder="1" applyAlignment="1">
      <alignment horizontal="left" vertical="center" wrapText="1"/>
    </xf>
    <xf numFmtId="0" fontId="35" fillId="0" borderId="22" xfId="3" applyFont="1" applyBorder="1" applyAlignment="1">
      <alignment horizontal="left" vertical="center" wrapText="1"/>
    </xf>
    <xf numFmtId="0" fontId="8" fillId="2" borderId="34" xfId="18" applyFont="1" applyFill="1" applyBorder="1" applyAlignment="1">
      <alignment horizontal="center" vertical="center"/>
    </xf>
    <xf numFmtId="0" fontId="5" fillId="0" borderId="19" xfId="18" applyFont="1" applyBorder="1"/>
    <xf numFmtId="0" fontId="8" fillId="10" borderId="21" xfId="18" applyFont="1" applyFill="1" applyBorder="1" applyAlignment="1">
      <alignment horizontal="left" vertical="center" wrapText="1"/>
    </xf>
    <xf numFmtId="0" fontId="5" fillId="0" borderId="22" xfId="18" applyFont="1" applyBorder="1"/>
    <xf numFmtId="0" fontId="26" fillId="2" borderId="45" xfId="1" applyFont="1" applyFill="1" applyBorder="1" applyAlignment="1">
      <alignment horizontal="left" vertical="center"/>
    </xf>
    <xf numFmtId="0" fontId="35" fillId="0" borderId="42" xfId="18" applyFont="1" applyAlignment="1">
      <alignment horizontal="left"/>
    </xf>
    <xf numFmtId="0" fontId="0" fillId="0" borderId="42" xfId="18" applyFont="1" applyAlignment="1"/>
    <xf numFmtId="0" fontId="8" fillId="0" borderId="20" xfId="1" applyFont="1" applyBorder="1" applyAlignment="1">
      <alignment horizontal="center" vertical="center"/>
    </xf>
    <xf numFmtId="0" fontId="5" fillId="0" borderId="21" xfId="1" applyFont="1" applyBorder="1"/>
    <xf numFmtId="0" fontId="5" fillId="0" borderId="22" xfId="1" applyFont="1" applyBorder="1"/>
    <xf numFmtId="0" fontId="5" fillId="14" borderId="20" xfId="1" applyFont="1" applyFill="1" applyBorder="1" applyAlignment="1">
      <alignment horizontal="left" vertical="center"/>
    </xf>
    <xf numFmtId="0" fontId="5" fillId="14" borderId="21" xfId="1" applyFont="1" applyFill="1" applyBorder="1" applyAlignment="1">
      <alignment horizontal="left" vertical="center"/>
    </xf>
    <xf numFmtId="0" fontId="5" fillId="14" borderId="22" xfId="1" applyFont="1" applyFill="1" applyBorder="1" applyAlignment="1">
      <alignment horizontal="left" vertical="center"/>
    </xf>
    <xf numFmtId="0" fontId="5" fillId="2" borderId="20" xfId="1" applyFont="1" applyFill="1" applyBorder="1" applyAlignment="1">
      <alignment horizontal="left" vertical="center"/>
    </xf>
    <xf numFmtId="0" fontId="5" fillId="2" borderId="21" xfId="1" applyFont="1" applyFill="1" applyBorder="1" applyAlignment="1">
      <alignment horizontal="left" vertical="center"/>
    </xf>
    <xf numFmtId="0" fontId="5" fillId="2" borderId="22" xfId="1" applyFont="1" applyFill="1" applyBorder="1" applyAlignment="1">
      <alignment horizontal="left" vertical="center"/>
    </xf>
    <xf numFmtId="0" fontId="8" fillId="2" borderId="20" xfId="1" applyFont="1" applyFill="1" applyBorder="1" applyAlignment="1">
      <alignment horizontal="left" vertical="center" wrapText="1"/>
    </xf>
    <xf numFmtId="0" fontId="8" fillId="2" borderId="21" xfId="1" applyFont="1" applyFill="1" applyBorder="1" applyAlignment="1">
      <alignment horizontal="left" vertical="center" wrapText="1"/>
    </xf>
    <xf numFmtId="0" fontId="8" fillId="2" borderId="22" xfId="1" applyFont="1" applyFill="1" applyBorder="1" applyAlignment="1">
      <alignment horizontal="left" vertical="center" wrapText="1"/>
    </xf>
    <xf numFmtId="0" fontId="8" fillId="10" borderId="34" xfId="18" applyFont="1" applyFill="1" applyBorder="1" applyAlignment="1">
      <alignment horizontal="center" vertical="center" wrapText="1"/>
    </xf>
    <xf numFmtId="0" fontId="8" fillId="10" borderId="34" xfId="18" applyFont="1" applyFill="1" applyBorder="1" applyAlignment="1">
      <alignment horizontal="left" vertical="center" wrapText="1"/>
    </xf>
    <xf numFmtId="0" fontId="5" fillId="13" borderId="31" xfId="1" applyFont="1" applyFill="1" applyBorder="1" applyAlignment="1">
      <alignment horizontal="left" vertical="center"/>
    </xf>
    <xf numFmtId="0" fontId="5" fillId="13" borderId="32" xfId="1" applyFont="1" applyFill="1" applyBorder="1" applyAlignment="1">
      <alignment horizontal="left" vertical="center"/>
    </xf>
    <xf numFmtId="0" fontId="5" fillId="13" borderId="36" xfId="1" applyFont="1" applyFill="1" applyBorder="1" applyAlignment="1">
      <alignment horizontal="left" vertical="center"/>
    </xf>
    <xf numFmtId="0" fontId="5" fillId="43" borderId="45" xfId="1" applyFont="1" applyFill="1" applyBorder="1" applyAlignment="1">
      <alignment horizontal="left" vertical="center" wrapText="1"/>
    </xf>
    <xf numFmtId="0" fontId="5" fillId="0" borderId="53" xfId="1" applyFont="1" applyBorder="1" applyAlignment="1">
      <alignment horizontal="center" vertical="center"/>
    </xf>
    <xf numFmtId="0" fontId="5" fillId="0" borderId="54" xfId="1" applyFont="1" applyBorder="1" applyAlignment="1">
      <alignment horizontal="center" vertical="center"/>
    </xf>
    <xf numFmtId="0" fontId="35" fillId="43" borderId="51" xfId="1" applyFont="1" applyFill="1" applyBorder="1" applyAlignment="1">
      <alignment horizontal="left" vertical="center" wrapText="1"/>
    </xf>
    <xf numFmtId="0" fontId="35" fillId="43" borderId="59" xfId="1" applyFont="1" applyFill="1" applyBorder="1" applyAlignment="1">
      <alignment horizontal="left" vertical="center" wrapText="1"/>
    </xf>
    <xf numFmtId="0" fontId="35" fillId="0" borderId="21" xfId="1" applyFont="1" applyFill="1" applyBorder="1" applyAlignment="1">
      <alignment horizontal="left" vertical="center" wrapText="1"/>
    </xf>
    <xf numFmtId="0" fontId="5" fillId="0" borderId="21" xfId="1" applyFont="1" applyFill="1" applyBorder="1" applyAlignment="1">
      <alignment horizontal="left" vertical="center"/>
    </xf>
    <xf numFmtId="0" fontId="5" fillId="0" borderId="22" xfId="1" applyFont="1" applyFill="1" applyBorder="1"/>
    <xf numFmtId="0" fontId="35" fillId="0" borderId="41" xfId="1" applyFont="1" applyBorder="1" applyAlignment="1">
      <alignment horizontal="left" vertical="center"/>
    </xf>
    <xf numFmtId="0" fontId="35" fillId="0" borderId="40" xfId="1" applyFont="1" applyBorder="1" applyAlignment="1">
      <alignment horizontal="left" vertical="center"/>
    </xf>
    <xf numFmtId="0" fontId="35" fillId="0" borderId="31" xfId="1" applyFont="1" applyBorder="1" applyAlignment="1">
      <alignment horizontal="left" vertical="center"/>
    </xf>
    <xf numFmtId="0" fontId="35" fillId="0" borderId="36" xfId="1" applyFont="1" applyBorder="1" applyAlignment="1">
      <alignment horizontal="left" vertical="center"/>
    </xf>
    <xf numFmtId="0" fontId="5" fillId="0" borderId="61" xfId="1" applyFont="1" applyBorder="1" applyAlignment="1">
      <alignment horizontal="center" vertical="center"/>
    </xf>
    <xf numFmtId="0" fontId="5" fillId="0" borderId="62" xfId="1" applyFont="1" applyBorder="1" applyAlignment="1">
      <alignment horizontal="center" vertical="center"/>
    </xf>
    <xf numFmtId="0" fontId="5" fillId="9" borderId="44" xfId="1" applyFont="1" applyFill="1" applyBorder="1" applyAlignment="1">
      <alignment horizontal="left" vertical="center"/>
    </xf>
    <xf numFmtId="0" fontId="5" fillId="9" borderId="42" xfId="1" applyFont="1" applyFill="1" applyBorder="1" applyAlignment="1">
      <alignment horizontal="left" vertical="center"/>
    </xf>
    <xf numFmtId="0" fontId="5" fillId="9" borderId="43" xfId="1" applyFont="1" applyFill="1" applyBorder="1" applyAlignment="1">
      <alignment horizontal="left" vertical="center"/>
    </xf>
    <xf numFmtId="0" fontId="35" fillId="43" borderId="20" xfId="1" applyFont="1" applyFill="1" applyBorder="1" applyAlignment="1">
      <alignment horizontal="left" vertical="center" wrapText="1"/>
    </xf>
    <xf numFmtId="0" fontId="35" fillId="43" borderId="22" xfId="1" applyFont="1" applyFill="1" applyBorder="1" applyAlignment="1">
      <alignment horizontal="left" vertical="center" wrapText="1"/>
    </xf>
    <xf numFmtId="0" fontId="5" fillId="12" borderId="20" xfId="1" applyFont="1" applyFill="1" applyBorder="1" applyAlignment="1">
      <alignment horizontal="left"/>
    </xf>
    <xf numFmtId="0" fontId="5" fillId="0" borderId="34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5" borderId="41" xfId="1" applyFont="1" applyFill="1" applyBorder="1" applyAlignment="1">
      <alignment horizontal="left" vertical="center"/>
    </xf>
    <xf numFmtId="0" fontId="5" fillId="0" borderId="40" xfId="1" applyFont="1" applyBorder="1"/>
    <xf numFmtId="0" fontId="5" fillId="0" borderId="31" xfId="1" applyFont="1" applyBorder="1"/>
    <xf numFmtId="0" fontId="5" fillId="0" borderId="36" xfId="1" applyFont="1" applyBorder="1"/>
    <xf numFmtId="0" fontId="5" fillId="43" borderId="41" xfId="1" applyFont="1" applyFill="1" applyBorder="1" applyAlignment="1">
      <alignment horizontal="left" vertical="center"/>
    </xf>
    <xf numFmtId="0" fontId="5" fillId="43" borderId="40" xfId="1" applyFont="1" applyFill="1" applyBorder="1" applyAlignment="1">
      <alignment horizontal="left" vertical="center"/>
    </xf>
    <xf numFmtId="0" fontId="5" fillId="43" borderId="31" xfId="1" applyFont="1" applyFill="1" applyBorder="1" applyAlignment="1">
      <alignment horizontal="left" vertical="center"/>
    </xf>
    <xf numFmtId="0" fontId="5" fillId="43" borderId="36" xfId="1" applyFont="1" applyFill="1" applyBorder="1" applyAlignment="1">
      <alignment horizontal="left" vertical="center"/>
    </xf>
    <xf numFmtId="0" fontId="5" fillId="43" borderId="41" xfId="1" applyFont="1" applyFill="1" applyBorder="1" applyAlignment="1">
      <alignment horizontal="left" vertical="center" wrapText="1"/>
    </xf>
    <xf numFmtId="0" fontId="5" fillId="43" borderId="40" xfId="1" applyFont="1" applyFill="1" applyBorder="1" applyAlignment="1">
      <alignment horizontal="left" vertical="center" wrapText="1"/>
    </xf>
    <xf numFmtId="0" fontId="5" fillId="43" borderId="44" xfId="1" applyFont="1" applyFill="1" applyBorder="1" applyAlignment="1">
      <alignment horizontal="left" vertical="center" wrapText="1"/>
    </xf>
    <xf numFmtId="0" fontId="5" fillId="43" borderId="43" xfId="1" applyFont="1" applyFill="1" applyBorder="1" applyAlignment="1">
      <alignment horizontal="left" vertical="center" wrapText="1"/>
    </xf>
    <xf numFmtId="0" fontId="5" fillId="0" borderId="41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5" fillId="4" borderId="20" xfId="1" applyFont="1" applyFill="1" applyBorder="1" applyAlignment="1">
      <alignment horizontal="left" vertical="center"/>
    </xf>
    <xf numFmtId="0" fontId="8" fillId="2" borderId="20" xfId="1" applyFont="1" applyFill="1" applyBorder="1" applyAlignment="1">
      <alignment horizontal="center" vertical="center"/>
    </xf>
    <xf numFmtId="0" fontId="8" fillId="2" borderId="21" xfId="1" applyFont="1" applyFill="1" applyBorder="1" applyAlignment="1">
      <alignment horizontal="center" vertical="center"/>
    </xf>
    <xf numFmtId="0" fontId="8" fillId="2" borderId="34" xfId="1" applyFont="1" applyFill="1" applyBorder="1" applyAlignment="1">
      <alignment horizontal="center" vertical="center" wrapText="1"/>
    </xf>
    <xf numFmtId="0" fontId="5" fillId="0" borderId="19" xfId="1" applyFont="1" applyBorder="1"/>
    <xf numFmtId="0" fontId="5" fillId="0" borderId="37" xfId="1" applyFont="1" applyBorder="1"/>
    <xf numFmtId="0" fontId="5" fillId="8" borderId="20" xfId="1" applyFont="1" applyFill="1" applyBorder="1" applyAlignment="1">
      <alignment horizontal="left"/>
    </xf>
    <xf numFmtId="0" fontId="10" fillId="0" borderId="42" xfId="1" applyFont="1" applyAlignment="1">
      <alignment horizontal="left"/>
    </xf>
    <xf numFmtId="0" fontId="35" fillId="0" borderId="42" xfId="1" applyFont="1" applyAlignment="1"/>
    <xf numFmtId="0" fontId="8" fillId="2" borderId="34" xfId="1" applyFont="1" applyFill="1" applyBorder="1" applyAlignment="1">
      <alignment horizontal="center" vertical="center"/>
    </xf>
    <xf numFmtId="0" fontId="8" fillId="2" borderId="41" xfId="1" applyFont="1" applyFill="1" applyBorder="1" applyAlignment="1">
      <alignment horizontal="center" vertical="center"/>
    </xf>
    <xf numFmtId="49" fontId="8" fillId="2" borderId="29" xfId="1" applyNumberFormat="1" applyFont="1" applyFill="1" applyBorder="1" applyAlignment="1">
      <alignment horizontal="center" vertical="center" wrapText="1"/>
    </xf>
    <xf numFmtId="0" fontId="5" fillId="0" borderId="32" xfId="1" applyFont="1" applyBorder="1"/>
    <xf numFmtId="0" fontId="8" fillId="2" borderId="20" xfId="19" applyFont="1" applyFill="1" applyBorder="1" applyAlignment="1">
      <alignment horizontal="left" vertical="center"/>
    </xf>
    <xf numFmtId="0" fontId="5" fillId="0" borderId="21" xfId="19" applyFont="1" applyBorder="1"/>
    <xf numFmtId="0" fontId="5" fillId="0" borderId="22" xfId="19" applyFont="1" applyBorder="1"/>
    <xf numFmtId="0" fontId="5" fillId="0" borderId="42" xfId="19" applyFont="1" applyAlignment="1">
      <alignment horizontal="left"/>
    </xf>
    <xf numFmtId="0" fontId="5" fillId="0" borderId="42" xfId="19" applyFont="1" applyAlignment="1"/>
    <xf numFmtId="0" fontId="8" fillId="0" borderId="20" xfId="19" applyFont="1" applyBorder="1" applyAlignment="1">
      <alignment horizontal="center" vertical="center"/>
    </xf>
    <xf numFmtId="0" fontId="8" fillId="2" borderId="34" xfId="19" applyFont="1" applyFill="1" applyBorder="1" applyAlignment="1">
      <alignment horizontal="center" vertical="center"/>
    </xf>
    <xf numFmtId="0" fontId="5" fillId="0" borderId="19" xfId="19" applyFont="1" applyBorder="1"/>
    <xf numFmtId="0" fontId="8" fillId="10" borderId="21" xfId="19" applyFont="1" applyFill="1" applyBorder="1" applyAlignment="1">
      <alignment horizontal="left" vertical="center" wrapText="1"/>
    </xf>
    <xf numFmtId="0" fontId="5" fillId="28" borderId="20" xfId="19" applyFont="1" applyFill="1" applyBorder="1" applyAlignment="1">
      <alignment horizontal="left" vertical="center"/>
    </xf>
    <xf numFmtId="0" fontId="5" fillId="0" borderId="20" xfId="19" applyFont="1" applyBorder="1" applyAlignment="1">
      <alignment horizontal="left" vertical="center"/>
    </xf>
    <xf numFmtId="0" fontId="8" fillId="2" borderId="20" xfId="19" applyFont="1" applyFill="1" applyBorder="1" applyAlignment="1">
      <alignment horizontal="left" vertical="center" wrapText="1"/>
    </xf>
    <xf numFmtId="0" fontId="8" fillId="10" borderId="34" xfId="19" applyFont="1" applyFill="1" applyBorder="1" applyAlignment="1">
      <alignment horizontal="center" vertical="center" wrapText="1"/>
    </xf>
    <xf numFmtId="0" fontId="8" fillId="10" borderId="34" xfId="1" applyFont="1" applyFill="1" applyBorder="1" applyAlignment="1">
      <alignment horizontal="left" vertical="center" wrapText="1"/>
    </xf>
    <xf numFmtId="0" fontId="5" fillId="0" borderId="34" xfId="19" applyFont="1" applyBorder="1" applyAlignment="1">
      <alignment horizontal="center" vertical="center"/>
    </xf>
    <xf numFmtId="0" fontId="5" fillId="0" borderId="19" xfId="19" applyFont="1" applyBorder="1" applyAlignment="1">
      <alignment horizontal="center" vertical="center"/>
    </xf>
    <xf numFmtId="0" fontId="5" fillId="0" borderId="41" xfId="19" applyFont="1" applyFill="1" applyBorder="1" applyAlignment="1">
      <alignment horizontal="left" vertical="center"/>
    </xf>
    <xf numFmtId="0" fontId="5" fillId="0" borderId="40" xfId="19" applyFont="1" applyFill="1" applyBorder="1"/>
    <xf numFmtId="0" fontId="5" fillId="0" borderId="31" xfId="19" applyFont="1" applyFill="1" applyBorder="1"/>
    <xf numFmtId="0" fontId="5" fillId="0" borderId="36" xfId="19" applyFont="1" applyFill="1" applyBorder="1"/>
    <xf numFmtId="0" fontId="5" fillId="0" borderId="20" xfId="19" applyFont="1" applyFill="1" applyBorder="1" applyAlignment="1">
      <alignment horizontal="left" vertical="center"/>
    </xf>
    <xf numFmtId="0" fontId="5" fillId="0" borderId="22" xfId="19" applyFont="1" applyFill="1" applyBorder="1"/>
    <xf numFmtId="0" fontId="5" fillId="0" borderId="20" xfId="19" applyFont="1" applyFill="1" applyBorder="1" applyAlignment="1">
      <alignment horizontal="left" vertical="center" wrapText="1"/>
    </xf>
    <xf numFmtId="0" fontId="5" fillId="0" borderId="22" xfId="19" applyFont="1" applyFill="1" applyBorder="1" applyAlignment="1">
      <alignment horizontal="left" vertical="center" wrapText="1"/>
    </xf>
    <xf numFmtId="0" fontId="5" fillId="0" borderId="21" xfId="19" applyFont="1" applyFill="1" applyBorder="1"/>
    <xf numFmtId="0" fontId="5" fillId="0" borderId="41" xfId="19" applyFont="1" applyFill="1" applyBorder="1" applyAlignment="1">
      <alignment horizontal="left" vertical="center" wrapText="1"/>
    </xf>
    <xf numFmtId="0" fontId="5" fillId="0" borderId="40" xfId="19" applyFont="1" applyFill="1" applyBorder="1" applyAlignment="1">
      <alignment horizontal="left" vertical="center" wrapText="1"/>
    </xf>
    <xf numFmtId="0" fontId="5" fillId="0" borderId="31" xfId="19" applyFont="1" applyFill="1" applyBorder="1" applyAlignment="1">
      <alignment horizontal="left" vertical="center" wrapText="1"/>
    </xf>
    <xf numFmtId="0" fontId="5" fillId="0" borderId="36" xfId="19" applyFont="1" applyFill="1" applyBorder="1" applyAlignment="1">
      <alignment horizontal="left" vertical="center" wrapText="1"/>
    </xf>
    <xf numFmtId="0" fontId="5" fillId="12" borderId="20" xfId="19" applyFont="1" applyFill="1" applyBorder="1" applyAlignment="1">
      <alignment horizontal="left"/>
    </xf>
    <xf numFmtId="0" fontId="5" fillId="5" borderId="41" xfId="19" applyFont="1" applyFill="1" applyBorder="1" applyAlignment="1">
      <alignment horizontal="left" vertical="center"/>
    </xf>
    <xf numFmtId="0" fontId="5" fillId="0" borderId="40" xfId="19" applyFont="1" applyBorder="1"/>
    <xf numFmtId="0" fontId="5" fillId="0" borderId="31" xfId="19" applyFont="1" applyBorder="1"/>
    <xf numFmtId="0" fontId="5" fillId="0" borderId="36" xfId="19" applyFont="1" applyBorder="1"/>
    <xf numFmtId="0" fontId="5" fillId="27" borderId="20" xfId="19" applyFont="1" applyFill="1" applyBorder="1" applyAlignment="1">
      <alignment horizontal="left" vertical="center"/>
    </xf>
    <xf numFmtId="0" fontId="8" fillId="2" borderId="20" xfId="19" applyFont="1" applyFill="1" applyBorder="1" applyAlignment="1">
      <alignment horizontal="center" vertical="center"/>
    </xf>
    <xf numFmtId="0" fontId="8" fillId="2" borderId="21" xfId="19" applyFont="1" applyFill="1" applyBorder="1" applyAlignment="1">
      <alignment horizontal="center" vertical="center"/>
    </xf>
    <xf numFmtId="0" fontId="8" fillId="2" borderId="34" xfId="19" applyFont="1" applyFill="1" applyBorder="1" applyAlignment="1">
      <alignment horizontal="center" vertical="center" wrapText="1"/>
    </xf>
    <xf numFmtId="0" fontId="5" fillId="0" borderId="37" xfId="19" applyFont="1" applyBorder="1"/>
    <xf numFmtId="0" fontId="5" fillId="8" borderId="20" xfId="19" applyFont="1" applyFill="1" applyBorder="1" applyAlignment="1">
      <alignment horizontal="left" vertical="center" wrapText="1"/>
    </xf>
    <xf numFmtId="0" fontId="5" fillId="0" borderId="21" xfId="19" applyFont="1" applyBorder="1" applyAlignment="1">
      <alignment vertical="center" wrapText="1"/>
    </xf>
    <xf numFmtId="0" fontId="5" fillId="0" borderId="22" xfId="19" applyFont="1" applyBorder="1" applyAlignment="1">
      <alignment vertical="center" wrapText="1"/>
    </xf>
    <xf numFmtId="0" fontId="10" fillId="0" borderId="42" xfId="19" applyFont="1" applyAlignment="1">
      <alignment horizontal="left"/>
    </xf>
    <xf numFmtId="0" fontId="0" fillId="0" borderId="42" xfId="19" applyFont="1" applyAlignment="1">
      <alignment horizontal="left"/>
    </xf>
    <xf numFmtId="0" fontId="8" fillId="2" borderId="41" xfId="19" applyFont="1" applyFill="1" applyBorder="1" applyAlignment="1">
      <alignment horizontal="center" vertical="center"/>
    </xf>
    <xf numFmtId="49" fontId="8" fillId="2" borderId="29" xfId="19" applyNumberFormat="1" applyFont="1" applyFill="1" applyBorder="1" applyAlignment="1">
      <alignment horizontal="center" vertical="center" wrapText="1"/>
    </xf>
    <xf numFmtId="0" fontId="5" fillId="0" borderId="32" xfId="19" applyFont="1" applyBorder="1"/>
    <xf numFmtId="0" fontId="46" fillId="10" borderId="20" xfId="3" applyFont="1" applyFill="1" applyBorder="1" applyAlignment="1">
      <alignment horizontal="left" vertical="center"/>
    </xf>
    <xf numFmtId="0" fontId="46" fillId="0" borderId="22" xfId="3" applyFont="1" applyBorder="1"/>
    <xf numFmtId="0" fontId="46" fillId="0" borderId="20" xfId="3" applyFont="1" applyBorder="1" applyAlignment="1">
      <alignment horizontal="left" vertical="center"/>
    </xf>
    <xf numFmtId="0" fontId="46" fillId="0" borderId="22" xfId="3" applyFont="1" applyBorder="1" applyAlignment="1">
      <alignment horizontal="left" vertical="center"/>
    </xf>
    <xf numFmtId="0" fontId="0" fillId="0" borderId="40" xfId="3" applyFont="1" applyBorder="1" applyAlignment="1">
      <alignment horizontal="left" vertical="center"/>
    </xf>
    <xf numFmtId="0" fontId="0" fillId="0" borderId="31" xfId="3" applyFont="1" applyBorder="1" applyAlignment="1">
      <alignment horizontal="left" vertical="center"/>
    </xf>
    <xf numFmtId="0" fontId="0" fillId="0" borderId="36" xfId="3" applyFont="1" applyBorder="1" applyAlignment="1">
      <alignment horizontal="left" vertical="center"/>
    </xf>
    <xf numFmtId="0" fontId="5" fillId="0" borderId="57" xfId="3" applyFont="1" applyBorder="1"/>
    <xf numFmtId="0" fontId="5" fillId="5" borderId="41" xfId="3" applyFont="1" applyFill="1" applyBorder="1" applyAlignment="1">
      <alignment horizontal="left" vertical="center"/>
    </xf>
    <xf numFmtId="0" fontId="36" fillId="0" borderId="21" xfId="0" applyFont="1" applyFill="1" applyBorder="1" applyAlignment="1">
      <alignment horizontal="left" vertical="center"/>
    </xf>
    <xf numFmtId="0" fontId="51" fillId="0" borderId="22" xfId="0" applyFont="1" applyFill="1" applyBorder="1"/>
    <xf numFmtId="0" fontId="35" fillId="0" borderId="21" xfId="0" applyFont="1" applyFill="1" applyBorder="1" applyAlignment="1">
      <alignment horizontal="left"/>
    </xf>
    <xf numFmtId="0" fontId="38" fillId="17" borderId="46" xfId="2" applyFont="1" applyFill="1" applyBorder="1" applyAlignment="1">
      <alignment horizontal="left" vertical="center"/>
    </xf>
    <xf numFmtId="0" fontId="38" fillId="17" borderId="49" xfId="2" applyFont="1" applyFill="1" applyBorder="1" applyAlignment="1">
      <alignment horizontal="left" vertical="center"/>
    </xf>
    <xf numFmtId="0" fontId="38" fillId="17" borderId="47" xfId="2" applyFont="1" applyFill="1" applyBorder="1" applyAlignment="1">
      <alignment horizontal="left" vertical="center"/>
    </xf>
    <xf numFmtId="0" fontId="8" fillId="17" borderId="46" xfId="2" applyFont="1" applyFill="1" applyBorder="1" applyAlignment="1">
      <alignment horizontal="left" vertical="center" wrapText="1"/>
    </xf>
    <xf numFmtId="0" fontId="8" fillId="17" borderId="49" xfId="2" applyFont="1" applyFill="1" applyBorder="1" applyAlignment="1">
      <alignment horizontal="left" vertical="center" wrapText="1"/>
    </xf>
    <xf numFmtId="0" fontId="8" fillId="17" borderId="47" xfId="2" applyFont="1" applyFill="1" applyBorder="1" applyAlignment="1">
      <alignment horizontal="left" vertical="center" wrapText="1"/>
    </xf>
    <xf numFmtId="0" fontId="5" fillId="17" borderId="46" xfId="2" applyFont="1" applyFill="1" applyBorder="1" applyAlignment="1">
      <alignment horizontal="left" vertical="center" wrapText="1"/>
    </xf>
    <xf numFmtId="0" fontId="5" fillId="17" borderId="49" xfId="2" applyFont="1" applyFill="1" applyBorder="1" applyAlignment="1">
      <alignment horizontal="left" vertical="center" wrapText="1"/>
    </xf>
    <xf numFmtId="0" fontId="37" fillId="0" borderId="46" xfId="2" applyFont="1" applyFill="1" applyBorder="1" applyAlignment="1">
      <alignment horizontal="left" vertical="center"/>
    </xf>
    <xf numFmtId="0" fontId="37" fillId="0" borderId="49" xfId="2" applyFont="1" applyFill="1" applyBorder="1" applyAlignment="1">
      <alignment horizontal="left" vertical="center"/>
    </xf>
    <xf numFmtId="0" fontId="37" fillId="0" borderId="47" xfId="2" applyFont="1" applyFill="1" applyBorder="1" applyAlignment="1">
      <alignment horizontal="left" vertical="center"/>
    </xf>
    <xf numFmtId="0" fontId="37" fillId="0" borderId="46" xfId="2" applyFont="1" applyFill="1" applyBorder="1" applyAlignment="1">
      <alignment horizontal="left"/>
    </xf>
    <xf numFmtId="0" fontId="37" fillId="0" borderId="49" xfId="2" applyFont="1" applyFill="1" applyBorder="1" applyAlignment="1">
      <alignment horizontal="left"/>
    </xf>
    <xf numFmtId="0" fontId="37" fillId="0" borderId="47" xfId="2" applyFont="1" applyFill="1" applyBorder="1" applyAlignment="1">
      <alignment horizontal="left"/>
    </xf>
    <xf numFmtId="0" fontId="8" fillId="17" borderId="45" xfId="2" applyFont="1" applyFill="1" applyBorder="1" applyAlignment="1">
      <alignment horizontal="center" vertical="center" wrapText="1"/>
    </xf>
    <xf numFmtId="0" fontId="8" fillId="0" borderId="45" xfId="2" applyFont="1" applyBorder="1" applyAlignment="1">
      <alignment horizontal="center" vertical="center" wrapText="1"/>
    </xf>
    <xf numFmtId="0" fontId="8" fillId="0" borderId="46" xfId="2" applyFont="1" applyBorder="1" applyAlignment="1">
      <alignment horizontal="center" vertical="center" wrapText="1"/>
    </xf>
    <xf numFmtId="0" fontId="5" fillId="0" borderId="49" xfId="2" applyBorder="1" applyAlignment="1">
      <alignment horizontal="center" vertical="center" wrapText="1"/>
    </xf>
    <xf numFmtId="0" fontId="5" fillId="0" borderId="47" xfId="2" applyBorder="1" applyAlignment="1">
      <alignment horizontal="center" vertical="center" wrapText="1"/>
    </xf>
    <xf numFmtId="0" fontId="36" fillId="5" borderId="21" xfId="0" applyFont="1" applyFill="1" applyBorder="1" applyAlignment="1">
      <alignment horizontal="left" vertical="center"/>
    </xf>
    <xf numFmtId="0" fontId="51" fillId="0" borderId="22" xfId="0" applyFont="1" applyBorder="1"/>
    <xf numFmtId="1" fontId="5" fillId="0" borderId="52" xfId="2" applyNumberFormat="1" applyBorder="1" applyAlignment="1">
      <alignment horizontal="center" vertical="center"/>
    </xf>
    <xf numFmtId="0" fontId="5" fillId="0" borderId="52" xfId="2" applyBorder="1" applyAlignment="1">
      <alignment horizontal="center" vertical="center"/>
    </xf>
    <xf numFmtId="1" fontId="5" fillId="0" borderId="42" xfId="2" applyNumberFormat="1" applyAlignment="1">
      <alignment horizontal="center" vertical="center"/>
    </xf>
    <xf numFmtId="0" fontId="5" fillId="0" borderId="42" xfId="2" applyAlignment="1">
      <alignment horizontal="center" vertical="center"/>
    </xf>
    <xf numFmtId="0" fontId="36" fillId="0" borderId="21" xfId="0" applyFont="1" applyFill="1" applyBorder="1" applyAlignment="1">
      <alignment horizontal="left"/>
    </xf>
    <xf numFmtId="0" fontId="36" fillId="0" borderId="21" xfId="0" applyFont="1" applyFill="1" applyBorder="1" applyAlignment="1">
      <alignment horizontal="left" vertical="center" wrapText="1"/>
    </xf>
    <xf numFmtId="0" fontId="36" fillId="0" borderId="46" xfId="2" applyFont="1" applyBorder="1" applyAlignment="1">
      <alignment horizontal="left"/>
    </xf>
    <xf numFmtId="0" fontId="36" fillId="0" borderId="47" xfId="2" applyFont="1" applyBorder="1" applyAlignment="1">
      <alignment horizontal="left"/>
    </xf>
    <xf numFmtId="0" fontId="5" fillId="22" borderId="46" xfId="2" applyFont="1" applyFill="1" applyBorder="1" applyAlignment="1">
      <alignment horizontal="left" vertical="center"/>
    </xf>
    <xf numFmtId="0" fontId="5" fillId="22" borderId="49" xfId="2" applyFont="1" applyFill="1" applyBorder="1" applyAlignment="1">
      <alignment horizontal="left" vertical="center"/>
    </xf>
    <xf numFmtId="0" fontId="5" fillId="22" borderId="47" xfId="2" applyFont="1" applyFill="1" applyBorder="1" applyAlignment="1">
      <alignment horizontal="left" vertical="center"/>
    </xf>
    <xf numFmtId="0" fontId="5" fillId="24" borderId="46" xfId="2" applyFill="1" applyBorder="1" applyAlignment="1">
      <alignment horizontal="left" vertical="center"/>
    </xf>
    <xf numFmtId="0" fontId="5" fillId="24" borderId="49" xfId="2" applyFill="1" applyBorder="1" applyAlignment="1">
      <alignment horizontal="left" vertical="center"/>
    </xf>
    <xf numFmtId="0" fontId="5" fillId="24" borderId="47" xfId="2" applyFill="1" applyBorder="1" applyAlignment="1">
      <alignment horizontal="left" vertical="center"/>
    </xf>
    <xf numFmtId="0" fontId="5" fillId="0" borderId="46" xfId="2" applyFont="1" applyFill="1" applyBorder="1" applyAlignment="1">
      <alignment horizontal="left" vertical="center"/>
    </xf>
    <xf numFmtId="0" fontId="5" fillId="0" borderId="49" xfId="2" applyFont="1" applyFill="1" applyBorder="1" applyAlignment="1">
      <alignment horizontal="left" vertical="center"/>
    </xf>
    <xf numFmtId="0" fontId="5" fillId="0" borderId="47" xfId="2" applyFont="1" applyFill="1" applyBorder="1" applyAlignment="1">
      <alignment horizontal="left" vertical="center"/>
    </xf>
    <xf numFmtId="0" fontId="8" fillId="17" borderId="45" xfId="2" applyFont="1" applyFill="1" applyBorder="1" applyAlignment="1">
      <alignment horizontal="center" vertical="center"/>
    </xf>
    <xf numFmtId="0" fontId="8" fillId="17" borderId="46" xfId="2" applyFont="1" applyFill="1" applyBorder="1" applyAlignment="1">
      <alignment horizontal="center" vertical="center"/>
    </xf>
    <xf numFmtId="49" fontId="8" fillId="17" borderId="48" xfId="2" applyNumberFormat="1" applyFont="1" applyFill="1" applyBorder="1" applyAlignment="1">
      <alignment horizontal="center" vertical="center" wrapText="1"/>
    </xf>
    <xf numFmtId="49" fontId="8" fillId="17" borderId="42" xfId="2" applyNumberFormat="1" applyFont="1" applyFill="1" applyBorder="1" applyAlignment="1">
      <alignment horizontal="center" vertical="center" wrapText="1"/>
    </xf>
    <xf numFmtId="0" fontId="8" fillId="17" borderId="49" xfId="2" applyFont="1" applyFill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10" borderId="34" xfId="0" applyFont="1" applyFill="1" applyBorder="1" applyAlignment="1">
      <alignment horizontal="center" vertical="center"/>
    </xf>
    <xf numFmtId="0" fontId="5" fillId="10" borderId="37" xfId="0" applyFont="1" applyFill="1" applyBorder="1" applyAlignment="1">
      <alignment horizontal="center" vertical="center"/>
    </xf>
    <xf numFmtId="0" fontId="5" fillId="10" borderId="19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53" xfId="0" applyFont="1" applyFill="1" applyBorder="1" applyAlignment="1">
      <alignment horizontal="center" vertical="center"/>
    </xf>
    <xf numFmtId="0" fontId="5" fillId="3" borderId="58" xfId="0" applyFont="1" applyFill="1" applyBorder="1" applyAlignment="1">
      <alignment horizontal="center" vertical="center"/>
    </xf>
    <xf numFmtId="0" fontId="5" fillId="3" borderId="54" xfId="0" applyFont="1" applyFill="1" applyBorder="1" applyAlignment="1">
      <alignment horizontal="center" vertical="center"/>
    </xf>
    <xf numFmtId="1" fontId="0" fillId="0" borderId="34" xfId="0" applyNumberFormat="1" applyFont="1" applyFill="1" applyBorder="1" applyAlignment="1">
      <alignment horizontal="center" vertical="center" wrapText="1" readingOrder="1"/>
    </xf>
    <xf numFmtId="1" fontId="0" fillId="0" borderId="37" xfId="0" applyNumberFormat="1" applyFont="1" applyFill="1" applyBorder="1" applyAlignment="1">
      <alignment horizontal="center" vertical="center" wrapText="1" readingOrder="1"/>
    </xf>
    <xf numFmtId="1" fontId="0" fillId="0" borderId="19" xfId="0" applyNumberFormat="1" applyFont="1" applyFill="1" applyBorder="1" applyAlignment="1">
      <alignment horizontal="center" vertical="center" wrapText="1" readingOrder="1"/>
    </xf>
    <xf numFmtId="0" fontId="0" fillId="5" borderId="41" xfId="0" applyFont="1" applyFill="1" applyBorder="1" applyAlignment="1">
      <alignment horizontal="center" vertical="center" wrapText="1"/>
    </xf>
    <xf numFmtId="0" fontId="0" fillId="5" borderId="29" xfId="0" applyFont="1" applyFill="1" applyBorder="1" applyAlignment="1">
      <alignment horizontal="center" vertical="center" wrapText="1"/>
    </xf>
    <xf numFmtId="0" fontId="0" fillId="5" borderId="40" xfId="0" applyFont="1" applyFill="1" applyBorder="1" applyAlignment="1">
      <alignment horizontal="center" vertical="center" wrapText="1"/>
    </xf>
    <xf numFmtId="0" fontId="0" fillId="5" borderId="44" xfId="0" applyFont="1" applyFill="1" applyBorder="1" applyAlignment="1">
      <alignment horizontal="center" vertical="center" wrapText="1"/>
    </xf>
    <xf numFmtId="0" fontId="0" fillId="5" borderId="42" xfId="0" applyFont="1" applyFill="1" applyBorder="1" applyAlignment="1">
      <alignment horizontal="center" vertical="center" wrapText="1"/>
    </xf>
    <xf numFmtId="0" fontId="0" fillId="5" borderId="43" xfId="0" applyFont="1" applyFill="1" applyBorder="1" applyAlignment="1">
      <alignment horizontal="center" vertical="center" wrapText="1"/>
    </xf>
    <xf numFmtId="0" fontId="0" fillId="5" borderId="31" xfId="0" applyFont="1" applyFill="1" applyBorder="1" applyAlignment="1">
      <alignment horizontal="center" vertical="center" wrapText="1"/>
    </xf>
    <xf numFmtId="0" fontId="0" fillId="5" borderId="32" xfId="0" applyFont="1" applyFill="1" applyBorder="1" applyAlignment="1">
      <alignment horizontal="center" vertical="center" wrapText="1"/>
    </xf>
    <xf numFmtId="0" fontId="0" fillId="5" borderId="36" xfId="0" applyFont="1" applyFill="1" applyBorder="1" applyAlignment="1">
      <alignment horizontal="center" vertical="center" wrapText="1"/>
    </xf>
    <xf numFmtId="0" fontId="0" fillId="0" borderId="41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0" fillId="0" borderId="44" xfId="0" applyFont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 wrapText="1"/>
    </xf>
    <xf numFmtId="0" fontId="0" fillId="0" borderId="43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1" fontId="0" fillId="0" borderId="23" xfId="0" applyNumberFormat="1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center" vertical="center" wrapText="1"/>
    </xf>
    <xf numFmtId="0" fontId="9" fillId="0" borderId="45" xfId="0" applyFont="1" applyBorder="1"/>
    <xf numFmtId="0" fontId="8" fillId="0" borderId="4" xfId="0" applyFont="1" applyBorder="1"/>
    <xf numFmtId="0" fontId="8" fillId="0" borderId="6" xfId="0" applyFont="1" applyBorder="1"/>
    <xf numFmtId="0" fontId="36" fillId="18" borderId="46" xfId="2" applyFont="1" applyFill="1" applyBorder="1" applyAlignment="1">
      <alignment horizontal="left" vertical="center"/>
    </xf>
    <xf numFmtId="0" fontId="36" fillId="18" borderId="47" xfId="2" applyFont="1" applyFill="1" applyBorder="1" applyAlignment="1">
      <alignment horizontal="left" vertical="center"/>
    </xf>
    <xf numFmtId="0" fontId="5" fillId="0" borderId="46" xfId="2" applyFont="1" applyBorder="1" applyAlignment="1">
      <alignment horizontal="left" vertical="center"/>
    </xf>
    <xf numFmtId="0" fontId="5" fillId="0" borderId="47" xfId="2" applyFont="1" applyBorder="1" applyAlignment="1">
      <alignment horizontal="left" vertical="center"/>
    </xf>
    <xf numFmtId="0" fontId="36" fillId="0" borderId="46" xfId="2" applyFont="1" applyBorder="1" applyAlignment="1">
      <alignment horizontal="left" vertical="center"/>
    </xf>
    <xf numFmtId="0" fontId="36" fillId="0" borderId="47" xfId="2" applyFont="1" applyBorder="1" applyAlignment="1">
      <alignment horizontal="left" vertical="center"/>
    </xf>
    <xf numFmtId="0" fontId="0" fillId="0" borderId="46" xfId="17" applyFont="1" applyFill="1" applyBorder="1" applyAlignment="1">
      <alignment horizontal="left" vertical="center" wrapText="1"/>
    </xf>
    <xf numFmtId="0" fontId="0" fillId="0" borderId="47" xfId="17" applyFont="1" applyFill="1" applyBorder="1" applyAlignment="1">
      <alignment horizontal="left" vertical="center" wrapText="1"/>
    </xf>
    <xf numFmtId="0" fontId="5" fillId="8" borderId="3" xfId="0" applyFont="1" applyFill="1" applyBorder="1" applyAlignment="1">
      <alignment horizontal="center"/>
    </xf>
    <xf numFmtId="0" fontId="0" fillId="5" borderId="3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10" borderId="23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9" borderId="3" xfId="0" applyFont="1" applyFill="1" applyBorder="1" applyAlignment="1">
      <alignment horizontal="left"/>
    </xf>
    <xf numFmtId="0" fontId="5" fillId="16" borderId="2" xfId="0" applyFont="1" applyFill="1" applyBorder="1" applyAlignment="1">
      <alignment horizontal="center" vertical="center"/>
    </xf>
    <xf numFmtId="0" fontId="9" fillId="0" borderId="44" xfId="0" applyFont="1" applyBorder="1"/>
    <xf numFmtId="2" fontId="27" fillId="0" borderId="0" xfId="0" applyNumberFormat="1" applyFont="1" applyAlignment="1">
      <alignment horizontal="left" vertical="top" wrapText="1"/>
    </xf>
  </cellXfs>
  <cellStyles count="21">
    <cellStyle name="Bad" xfId="5"/>
    <cellStyle name="Bad 1" xfId="8"/>
    <cellStyle name="Bad 2" xfId="9"/>
    <cellStyle name="Bad 3" xfId="10"/>
    <cellStyle name="Bad 4" xfId="11"/>
    <cellStyle name="czerwony" xfId="6"/>
    <cellStyle name="Good 1" xfId="7"/>
    <cellStyle name="Good 3" xfId="12"/>
    <cellStyle name="Good 4" xfId="13"/>
    <cellStyle name="Good 5" xfId="14"/>
    <cellStyle name="Normalny" xfId="0" builtinId="0"/>
    <cellStyle name="Normalny 2" xfId="1"/>
    <cellStyle name="Normalny 3" xfId="2"/>
    <cellStyle name="Normalny 4" xfId="3"/>
    <cellStyle name="Normalny 4 2" xfId="19"/>
    <cellStyle name="Normalny 5" xfId="4"/>
    <cellStyle name="Normalny 5 2" xfId="20"/>
    <cellStyle name="Normalny 6" xfId="15"/>
    <cellStyle name="Normalny 7" xfId="16"/>
    <cellStyle name="Normalny 8" xfId="17"/>
    <cellStyle name="Normalny 8 2" xfId="18"/>
  </cellStyles>
  <dxfs count="371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00"/>
  <sheetViews>
    <sheetView workbookViewId="0">
      <selection activeCell="F14" sqref="F14"/>
    </sheetView>
  </sheetViews>
  <sheetFormatPr defaultColWidth="14.44140625" defaultRowHeight="15" customHeight="1"/>
  <cols>
    <col min="1" max="1" width="8.77734375" customWidth="1"/>
    <col min="2" max="2" width="14.44140625" customWidth="1"/>
    <col min="3" max="5" width="8.77734375" customWidth="1"/>
    <col min="6" max="6" width="10.21875" customWidth="1"/>
    <col min="7" max="8" width="8.77734375" customWidth="1"/>
  </cols>
  <sheetData>
    <row r="1" spans="1:6" ht="12.75" customHeight="1">
      <c r="A1" s="1" t="s">
        <v>0</v>
      </c>
    </row>
    <row r="2" spans="1:6" ht="12.75" customHeight="1">
      <c r="A2" s="1" t="s">
        <v>2</v>
      </c>
      <c r="F2" s="3"/>
    </row>
    <row r="3" spans="1:6" ht="12.75" customHeight="1">
      <c r="A3" s="12" t="s">
        <v>13</v>
      </c>
    </row>
    <row r="4" spans="1:6" ht="12.75" customHeight="1">
      <c r="A4" s="14"/>
    </row>
    <row r="5" spans="1:6" ht="12.75" customHeight="1">
      <c r="A5" s="14"/>
    </row>
    <row r="6" spans="1:6" ht="12.75" customHeight="1">
      <c r="A6" s="16"/>
    </row>
    <row r="7" spans="1:6" ht="12.75" customHeight="1">
      <c r="A7" s="16"/>
    </row>
    <row r="8" spans="1:6" ht="12.75" customHeight="1">
      <c r="A8" s="19"/>
    </row>
    <row r="9" spans="1:6" ht="12.75" customHeight="1">
      <c r="A9" s="16"/>
    </row>
    <row r="10" spans="1:6" ht="12.75" customHeight="1">
      <c r="A10" s="16"/>
    </row>
    <row r="11" spans="1:6" ht="12.75" customHeight="1">
      <c r="A11" s="16"/>
    </row>
    <row r="12" spans="1:6" ht="24.75" customHeight="1">
      <c r="F12" s="16" t="s">
        <v>18</v>
      </c>
    </row>
    <row r="13" spans="1:6" ht="20.25" customHeight="1">
      <c r="F13" s="16" t="s">
        <v>348</v>
      </c>
    </row>
    <row r="14" spans="1:6" ht="12.75" customHeight="1">
      <c r="E14" s="15" t="s">
        <v>338</v>
      </c>
      <c r="F14" s="20"/>
    </row>
    <row r="15" spans="1:6" ht="12.75" customHeight="1">
      <c r="F15" s="20" t="s">
        <v>19</v>
      </c>
    </row>
    <row r="16" spans="1:6" ht="12.75" customHeight="1">
      <c r="F16" s="22"/>
    </row>
    <row r="17" spans="1:12" ht="12.75" customHeight="1">
      <c r="A17" s="22"/>
    </row>
    <row r="18" spans="1:12" ht="10.5" customHeight="1">
      <c r="B18" s="24"/>
      <c r="H18" s="24"/>
    </row>
    <row r="19" spans="1:12" ht="18" customHeight="1">
      <c r="B19" s="24" t="s">
        <v>20</v>
      </c>
    </row>
    <row r="20" spans="1:12" ht="15.75" customHeight="1">
      <c r="B20" s="26" t="s">
        <v>21</v>
      </c>
    </row>
    <row r="21" spans="1:12" ht="12.75" customHeight="1">
      <c r="A21" s="28"/>
    </row>
    <row r="22" spans="1:12" ht="12.75" customHeight="1">
      <c r="A22" s="28"/>
    </row>
    <row r="23" spans="1:12" ht="12.75" customHeight="1">
      <c r="A23" s="30"/>
      <c r="B23" s="686" t="s">
        <v>343</v>
      </c>
    </row>
    <row r="24" spans="1:12" ht="12.75" customHeight="1">
      <c r="A24" s="31"/>
      <c r="B24" s="32"/>
      <c r="C24" s="32"/>
      <c r="D24" s="32"/>
    </row>
    <row r="25" spans="1:12" ht="12.75" customHeight="1">
      <c r="A25" s="33"/>
    </row>
    <row r="26" spans="1:12" ht="12.75" customHeight="1">
      <c r="A26" s="271"/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</row>
    <row r="27" spans="1:12" ht="12.75" customHeight="1">
      <c r="A27" s="270"/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</row>
    <row r="28" spans="1:12" ht="12.75" customHeight="1">
      <c r="A28" s="34"/>
    </row>
    <row r="29" spans="1:12" ht="12.75" customHeight="1">
      <c r="A29" s="31"/>
    </row>
    <row r="30" spans="1:12" ht="12.75" customHeight="1">
      <c r="A30" s="33"/>
    </row>
    <row r="31" spans="1:12" ht="12.75" customHeight="1">
      <c r="A31" s="35"/>
    </row>
    <row r="32" spans="1:12" ht="12.75" customHeight="1">
      <c r="A32" s="34"/>
    </row>
    <row r="33" spans="1:8" ht="12.75" customHeight="1">
      <c r="A33" s="36"/>
    </row>
    <row r="34" spans="1:8" ht="12.75" customHeight="1"/>
    <row r="35" spans="1:8" ht="12.75" customHeight="1"/>
    <row r="36" spans="1:8" ht="12.75" customHeight="1"/>
    <row r="37" spans="1:8" ht="12.75" customHeight="1"/>
    <row r="38" spans="1:8" ht="12.75" customHeight="1"/>
    <row r="39" spans="1:8" ht="12.75" customHeight="1">
      <c r="H39" s="36" t="s">
        <v>41</v>
      </c>
    </row>
    <row r="40" spans="1:8" ht="12.75" customHeight="1">
      <c r="H40" s="36"/>
    </row>
    <row r="41" spans="1:8" ht="12.75" customHeight="1">
      <c r="H41" s="36"/>
    </row>
    <row r="42" spans="1:8" ht="12.75" customHeight="1">
      <c r="H42" s="36"/>
    </row>
    <row r="43" spans="1:8" ht="12.75" customHeight="1">
      <c r="H43" s="36"/>
    </row>
    <row r="44" spans="1:8" ht="12.75" customHeight="1">
      <c r="H44" s="36"/>
    </row>
    <row r="45" spans="1:8" ht="12.75" customHeight="1">
      <c r="H45" s="20" t="s">
        <v>42</v>
      </c>
    </row>
    <row r="46" spans="1:8" ht="12.75" customHeight="1">
      <c r="H46" s="37" t="s">
        <v>43</v>
      </c>
    </row>
    <row r="47" spans="1:8" ht="12.75" customHeight="1"/>
    <row r="48" spans="1: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scale="8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7"/>
  <sheetViews>
    <sheetView tabSelected="1" zoomScale="85" zoomScaleNormal="85" workbookViewId="0">
      <pane ySplit="11" topLeftCell="A15" activePane="bottomLeft" state="frozen"/>
      <selection pane="bottomLeft" activeCell="T73" sqref="T73"/>
    </sheetView>
  </sheetViews>
  <sheetFormatPr defaultColWidth="14.44140625" defaultRowHeight="15" customHeight="1"/>
  <cols>
    <col min="1" max="1" width="21.44140625" style="492" customWidth="1"/>
    <col min="2" max="2" width="3.44140625" style="492" customWidth="1"/>
    <col min="3" max="3" width="31.5546875" style="492" customWidth="1"/>
    <col min="4" max="4" width="9" style="492" customWidth="1"/>
    <col min="5" max="5" width="11.88671875" style="492" customWidth="1"/>
    <col min="6" max="9" width="5.77734375" style="492" customWidth="1"/>
    <col min="10" max="10" width="5.44140625" style="492" customWidth="1"/>
    <col min="11" max="11" width="8.21875" style="492" customWidth="1"/>
    <col min="12" max="13" width="5.77734375" style="492" customWidth="1"/>
    <col min="14" max="14" width="7.77734375" style="492" customWidth="1"/>
    <col min="15" max="15" width="5.77734375" style="492" customWidth="1"/>
    <col min="16" max="16" width="19.21875" style="492" customWidth="1"/>
    <col min="17" max="17" width="5.5546875" style="492" customWidth="1"/>
    <col min="18" max="19" width="8.77734375" style="492" customWidth="1"/>
    <col min="20" max="20" width="19.44140625" style="492" customWidth="1"/>
    <col min="21" max="22" width="14.21875" style="492" customWidth="1"/>
    <col min="23" max="23" width="15.77734375" style="492" customWidth="1"/>
    <col min="24" max="24" width="40.21875" style="492" customWidth="1"/>
    <col min="25" max="25" width="24.5546875" style="492" customWidth="1"/>
    <col min="26" max="16384" width="14.44140625" style="492"/>
  </cols>
  <sheetData>
    <row r="1" spans="1:25" ht="21.75" customHeight="1">
      <c r="B1" s="493" t="s">
        <v>1</v>
      </c>
      <c r="Q1" s="494"/>
    </row>
    <row r="2" spans="1:25" ht="12.75" customHeight="1">
      <c r="B2" s="991" t="s">
        <v>307</v>
      </c>
      <c r="C2" s="992"/>
      <c r="D2" s="992"/>
      <c r="E2" s="992"/>
      <c r="L2" s="496"/>
      <c r="M2" s="496"/>
      <c r="N2" s="496"/>
      <c r="O2" s="496"/>
      <c r="Q2" s="494"/>
    </row>
    <row r="3" spans="1:25" ht="12.75" customHeight="1">
      <c r="B3" s="497" t="s">
        <v>15</v>
      </c>
      <c r="L3" s="498"/>
      <c r="M3" s="498"/>
      <c r="N3" s="498"/>
      <c r="Q3" s="494"/>
    </row>
    <row r="4" spans="1:25" ht="12.75" customHeight="1">
      <c r="B4" s="499" t="s">
        <v>16</v>
      </c>
      <c r="L4" s="498"/>
      <c r="M4" s="498"/>
      <c r="N4" s="498"/>
      <c r="Q4" s="494"/>
    </row>
    <row r="5" spans="1:25" ht="12.75" customHeight="1">
      <c r="B5" s="499" t="s">
        <v>17</v>
      </c>
      <c r="D5" s="496" t="str">
        <f>IF($C$29=0," ",$C$29)</f>
        <v>język obcy nowożytny</v>
      </c>
      <c r="H5" s="496" t="str">
        <f>IF(C30=0," ",C30)</f>
        <v>matematyka</v>
      </c>
      <c r="L5" s="498"/>
      <c r="M5" s="498"/>
      <c r="N5" s="498"/>
      <c r="Q5" s="494"/>
    </row>
    <row r="6" spans="1:25" ht="12.75" customHeight="1">
      <c r="B6" s="497" t="s">
        <v>22</v>
      </c>
      <c r="C6" s="500"/>
      <c r="D6" s="501"/>
      <c r="H6" s="496"/>
      <c r="L6" s="498"/>
      <c r="M6" s="498"/>
      <c r="N6" s="498"/>
      <c r="Q6" s="494"/>
    </row>
    <row r="7" spans="1:25" ht="12.75" customHeight="1">
      <c r="B7" s="497"/>
      <c r="C7" s="502" t="s">
        <v>339</v>
      </c>
      <c r="D7" s="503" t="s">
        <v>340</v>
      </c>
      <c r="H7" s="496"/>
      <c r="L7" s="498"/>
      <c r="M7" s="498"/>
      <c r="N7" s="498"/>
      <c r="Q7" s="494"/>
    </row>
    <row r="8" spans="1:25" ht="12.75" customHeight="1">
      <c r="B8" s="497"/>
      <c r="C8" s="502" t="s">
        <v>308</v>
      </c>
      <c r="D8" s="503" t="s">
        <v>309</v>
      </c>
      <c r="H8" s="496"/>
      <c r="L8" s="498"/>
      <c r="M8" s="498"/>
      <c r="N8" s="498"/>
      <c r="Q8" s="494"/>
    </row>
    <row r="9" spans="1:25" ht="12.75" customHeight="1">
      <c r="Q9" s="494"/>
    </row>
    <row r="10" spans="1:25" ht="24.75" customHeight="1">
      <c r="B10" s="993" t="s">
        <v>4</v>
      </c>
      <c r="C10" s="994" t="s">
        <v>5</v>
      </c>
      <c r="D10" s="504"/>
      <c r="E10" s="995"/>
      <c r="F10" s="985" t="s">
        <v>6</v>
      </c>
      <c r="G10" s="932"/>
      <c r="H10" s="932"/>
      <c r="I10" s="932"/>
      <c r="J10" s="932"/>
      <c r="K10" s="932"/>
      <c r="L10" s="932"/>
      <c r="M10" s="932"/>
      <c r="N10" s="932"/>
      <c r="O10" s="933"/>
      <c r="P10" s="987" t="s">
        <v>44</v>
      </c>
      <c r="Q10" s="505"/>
      <c r="X10" s="931" t="s">
        <v>7</v>
      </c>
      <c r="Y10" s="933"/>
    </row>
    <row r="11" spans="1:25" ht="25.5" customHeight="1">
      <c r="B11" s="988"/>
      <c r="C11" s="972"/>
      <c r="D11" s="506"/>
      <c r="E11" s="996"/>
      <c r="F11" s="985" t="s">
        <v>8</v>
      </c>
      <c r="G11" s="933"/>
      <c r="H11" s="985" t="s">
        <v>9</v>
      </c>
      <c r="I11" s="933"/>
      <c r="J11" s="985" t="s">
        <v>10</v>
      </c>
      <c r="K11" s="933"/>
      <c r="L11" s="985" t="s">
        <v>11</v>
      </c>
      <c r="M11" s="933"/>
      <c r="N11" s="986" t="s">
        <v>45</v>
      </c>
      <c r="O11" s="933"/>
      <c r="P11" s="988"/>
      <c r="Q11" s="505"/>
      <c r="S11" s="931" t="s">
        <v>46</v>
      </c>
      <c r="T11" s="932"/>
      <c r="U11" s="932"/>
      <c r="V11" s="933"/>
      <c r="X11" s="507" t="s">
        <v>47</v>
      </c>
      <c r="Y11" s="508" t="s">
        <v>48</v>
      </c>
    </row>
    <row r="12" spans="1:25" ht="12.75" customHeight="1">
      <c r="A12" s="509"/>
      <c r="B12" s="510">
        <v>1</v>
      </c>
      <c r="C12" s="41" t="s">
        <v>14</v>
      </c>
      <c r="D12" s="43"/>
      <c r="E12" s="44" t="s">
        <v>49</v>
      </c>
      <c r="F12" s="45">
        <v>3</v>
      </c>
      <c r="G12" s="45">
        <v>3</v>
      </c>
      <c r="H12" s="45">
        <v>3</v>
      </c>
      <c r="I12" s="45">
        <v>3</v>
      </c>
      <c r="J12" s="45">
        <v>3</v>
      </c>
      <c r="K12" s="45">
        <v>3</v>
      </c>
      <c r="L12" s="45">
        <v>3</v>
      </c>
      <c r="M12" s="45">
        <v>3</v>
      </c>
      <c r="N12" s="45">
        <v>4</v>
      </c>
      <c r="O12" s="45">
        <v>4</v>
      </c>
      <c r="P12" s="511">
        <f t="shared" ref="P12:P27" si="0">SUM(F12:O12)/2</f>
        <v>16</v>
      </c>
      <c r="Q12" s="512"/>
      <c r="S12" s="513"/>
      <c r="T12" s="513" t="s">
        <v>50</v>
      </c>
      <c r="U12" s="513" t="s">
        <v>51</v>
      </c>
      <c r="V12" s="513" t="s">
        <v>52</v>
      </c>
      <c r="X12" s="513"/>
      <c r="Y12" s="513"/>
    </row>
    <row r="13" spans="1:25" ht="12.75" customHeight="1">
      <c r="A13" s="509"/>
      <c r="B13" s="510">
        <v>2</v>
      </c>
      <c r="C13" s="41" t="s">
        <v>24</v>
      </c>
      <c r="D13" s="48" t="s">
        <v>53</v>
      </c>
      <c r="E13" s="44" t="s">
        <v>54</v>
      </c>
      <c r="F13" s="45">
        <v>2</v>
      </c>
      <c r="G13" s="45">
        <v>2</v>
      </c>
      <c r="H13" s="45">
        <v>2</v>
      </c>
      <c r="I13" s="45">
        <v>2</v>
      </c>
      <c r="J13" s="45">
        <v>2</v>
      </c>
      <c r="K13" s="45">
        <v>2</v>
      </c>
      <c r="L13" s="45">
        <v>3</v>
      </c>
      <c r="M13" s="45">
        <v>3</v>
      </c>
      <c r="N13" s="45">
        <v>3</v>
      </c>
      <c r="O13" s="45">
        <v>3</v>
      </c>
      <c r="P13" s="511">
        <f t="shared" si="0"/>
        <v>12</v>
      </c>
      <c r="Q13" s="968">
        <f>SUM(P13:P14)</f>
        <v>20</v>
      </c>
      <c r="S13" s="513" t="s">
        <v>55</v>
      </c>
      <c r="T13" s="515" t="s">
        <v>339</v>
      </c>
      <c r="U13" s="516">
        <v>650</v>
      </c>
      <c r="V13" s="516" t="e">
        <f>SUMIF($E$32:$E$44,$T13,#REF!)+SUMIF($E$48:$E$55,$T13,#REF!)</f>
        <v>#REF!</v>
      </c>
      <c r="X13" s="513" t="s">
        <v>14</v>
      </c>
      <c r="Y13" s="513" t="s">
        <v>24</v>
      </c>
    </row>
    <row r="14" spans="1:25" ht="12.75" customHeight="1">
      <c r="A14" s="509"/>
      <c r="B14" s="510">
        <v>3</v>
      </c>
      <c r="C14" s="41" t="s">
        <v>56</v>
      </c>
      <c r="D14" s="48" t="s">
        <v>57</v>
      </c>
      <c r="E14" s="44" t="s">
        <v>49</v>
      </c>
      <c r="F14" s="45">
        <v>2</v>
      </c>
      <c r="G14" s="45">
        <v>2</v>
      </c>
      <c r="H14" s="45">
        <v>2</v>
      </c>
      <c r="I14" s="45">
        <v>2</v>
      </c>
      <c r="J14" s="45">
        <v>2</v>
      </c>
      <c r="K14" s="45">
        <v>2</v>
      </c>
      <c r="L14" s="45">
        <v>1</v>
      </c>
      <c r="M14" s="45">
        <v>1</v>
      </c>
      <c r="N14" s="45">
        <v>1</v>
      </c>
      <c r="O14" s="45">
        <v>1</v>
      </c>
      <c r="P14" s="511">
        <f t="shared" si="0"/>
        <v>8</v>
      </c>
      <c r="Q14" s="988"/>
      <c r="S14" s="513" t="s">
        <v>58</v>
      </c>
      <c r="T14" s="515" t="s">
        <v>308</v>
      </c>
      <c r="U14" s="516">
        <v>450</v>
      </c>
      <c r="V14" s="516" t="e">
        <f>SUMIF($E$32:$E$44,$T14,#REF!)+SUMIF($E$48:$E$55,$T14,#REF!)</f>
        <v>#REF!</v>
      </c>
      <c r="X14" s="513" t="s">
        <v>29</v>
      </c>
      <c r="Y14" s="513" t="s">
        <v>26</v>
      </c>
    </row>
    <row r="15" spans="1:25" ht="12.75" customHeight="1">
      <c r="A15" s="509"/>
      <c r="B15" s="510">
        <v>4</v>
      </c>
      <c r="C15" s="41" t="s">
        <v>26</v>
      </c>
      <c r="D15" s="43"/>
      <c r="E15" s="44" t="s">
        <v>49</v>
      </c>
      <c r="F15" s="45">
        <v>1</v>
      </c>
      <c r="G15" s="45">
        <v>1</v>
      </c>
      <c r="H15" s="45">
        <v>1</v>
      </c>
      <c r="I15" s="45">
        <v>1</v>
      </c>
      <c r="J15" s="45">
        <v>2</v>
      </c>
      <c r="K15" s="45">
        <v>2</v>
      </c>
      <c r="L15" s="45">
        <v>2</v>
      </c>
      <c r="M15" s="45">
        <v>2</v>
      </c>
      <c r="N15" s="45">
        <v>2</v>
      </c>
      <c r="O15" s="45"/>
      <c r="P15" s="511">
        <f t="shared" si="0"/>
        <v>7</v>
      </c>
      <c r="Q15" s="512"/>
      <c r="S15" s="517" t="s">
        <v>145</v>
      </c>
      <c r="T15" s="518" t="s">
        <v>306</v>
      </c>
      <c r="U15" s="517"/>
      <c r="X15" s="513" t="s">
        <v>30</v>
      </c>
      <c r="Y15" s="513" t="s">
        <v>31</v>
      </c>
    </row>
    <row r="16" spans="1:25" ht="12.75" customHeight="1">
      <c r="A16" s="509"/>
      <c r="B16" s="510">
        <v>5</v>
      </c>
      <c r="C16" s="733" t="s">
        <v>341</v>
      </c>
      <c r="D16" s="734"/>
      <c r="E16" s="44" t="s">
        <v>49</v>
      </c>
      <c r="F16" s="45"/>
      <c r="G16" s="45"/>
      <c r="H16" s="45">
        <v>1</v>
      </c>
      <c r="I16" s="45">
        <v>1</v>
      </c>
      <c r="J16" s="45">
        <v>1</v>
      </c>
      <c r="K16" s="45">
        <v>1</v>
      </c>
      <c r="L16" s="45">
        <v>1</v>
      </c>
      <c r="M16" s="45">
        <v>1</v>
      </c>
      <c r="N16" s="45"/>
      <c r="O16" s="45"/>
      <c r="P16" s="511">
        <f t="shared" si="0"/>
        <v>3</v>
      </c>
      <c r="Q16" s="512"/>
      <c r="S16" s="519"/>
      <c r="T16" s="520"/>
      <c r="U16" s="512"/>
      <c r="V16" s="512"/>
      <c r="X16" s="513" t="s">
        <v>33</v>
      </c>
      <c r="Y16" s="513" t="s">
        <v>34</v>
      </c>
    </row>
    <row r="17" spans="1:25" ht="12.75" customHeight="1">
      <c r="A17" s="509"/>
      <c r="B17" s="510">
        <v>6</v>
      </c>
      <c r="C17" s="293" t="s">
        <v>285</v>
      </c>
      <c r="D17" s="300"/>
      <c r="E17" s="294" t="str">
        <f>IF(OR($C$29=C17,$C$30=C17),"R","P")</f>
        <v>P</v>
      </c>
      <c r="F17" s="45">
        <v>1</v>
      </c>
      <c r="G17" s="45">
        <v>1</v>
      </c>
      <c r="H17" s="45">
        <v>1</v>
      </c>
      <c r="I17" s="45">
        <v>1</v>
      </c>
      <c r="J17" s="45"/>
      <c r="K17" s="45"/>
      <c r="L17" s="45"/>
      <c r="M17" s="45"/>
      <c r="N17" s="45"/>
      <c r="O17" s="45"/>
      <c r="P17" s="511">
        <f t="shared" si="0"/>
        <v>2</v>
      </c>
      <c r="Q17" s="512"/>
      <c r="X17" s="513" t="s">
        <v>35</v>
      </c>
      <c r="Y17" s="513" t="s">
        <v>36</v>
      </c>
    </row>
    <row r="18" spans="1:25" ht="12.75" customHeight="1">
      <c r="A18" s="509"/>
      <c r="B18" s="510">
        <v>7</v>
      </c>
      <c r="C18" s="41" t="s">
        <v>31</v>
      </c>
      <c r="D18" s="43"/>
      <c r="E18" s="44" t="s">
        <v>49</v>
      </c>
      <c r="F18" s="55">
        <v>1</v>
      </c>
      <c r="G18" s="55">
        <v>1</v>
      </c>
      <c r="H18" s="55">
        <v>1</v>
      </c>
      <c r="I18" s="55">
        <v>1</v>
      </c>
      <c r="J18" s="55">
        <v>1</v>
      </c>
      <c r="K18" s="55">
        <v>1</v>
      </c>
      <c r="L18" s="55">
        <v>1</v>
      </c>
      <c r="M18" s="55">
        <v>1</v>
      </c>
      <c r="N18" s="45"/>
      <c r="O18" s="45"/>
      <c r="P18" s="511">
        <f t="shared" si="0"/>
        <v>4</v>
      </c>
      <c r="Q18" s="968">
        <f>SUM(P18:P21)</f>
        <v>16</v>
      </c>
      <c r="X18" s="513" t="s">
        <v>37</v>
      </c>
      <c r="Y18" s="513" t="s">
        <v>38</v>
      </c>
    </row>
    <row r="19" spans="1:25" ht="12.75" customHeight="1">
      <c r="A19" s="509"/>
      <c r="B19" s="510">
        <v>8</v>
      </c>
      <c r="C19" s="41" t="s">
        <v>34</v>
      </c>
      <c r="D19" s="43"/>
      <c r="E19" s="44" t="s">
        <v>49</v>
      </c>
      <c r="F19" s="55">
        <v>1</v>
      </c>
      <c r="G19" s="55">
        <v>1</v>
      </c>
      <c r="H19" s="55">
        <v>1</v>
      </c>
      <c r="I19" s="55">
        <v>1</v>
      </c>
      <c r="J19" s="55">
        <v>1</v>
      </c>
      <c r="K19" s="55">
        <v>1</v>
      </c>
      <c r="L19" s="55">
        <v>1</v>
      </c>
      <c r="M19" s="55">
        <v>1</v>
      </c>
      <c r="N19" s="45"/>
      <c r="O19" s="45"/>
      <c r="P19" s="511">
        <f t="shared" si="0"/>
        <v>4</v>
      </c>
      <c r="Q19" s="989"/>
      <c r="X19" s="513"/>
      <c r="Y19" s="513" t="s">
        <v>39</v>
      </c>
    </row>
    <row r="20" spans="1:25" ht="12.75" customHeight="1">
      <c r="A20" s="509"/>
      <c r="B20" s="510">
        <v>9</v>
      </c>
      <c r="C20" s="41" t="s">
        <v>36</v>
      </c>
      <c r="D20" s="43"/>
      <c r="E20" s="44" t="s">
        <v>49</v>
      </c>
      <c r="F20" s="55">
        <v>1</v>
      </c>
      <c r="G20" s="55">
        <v>1</v>
      </c>
      <c r="H20" s="55">
        <v>1</v>
      </c>
      <c r="I20" s="55">
        <v>1</v>
      </c>
      <c r="J20" s="55">
        <v>1</v>
      </c>
      <c r="K20" s="55">
        <v>1</v>
      </c>
      <c r="L20" s="55">
        <v>1</v>
      </c>
      <c r="M20" s="55">
        <v>1</v>
      </c>
      <c r="N20" s="45"/>
      <c r="O20" s="45"/>
      <c r="P20" s="511">
        <f t="shared" si="0"/>
        <v>4</v>
      </c>
      <c r="Q20" s="989"/>
      <c r="S20" s="492" t="s">
        <v>65</v>
      </c>
      <c r="X20" s="513"/>
      <c r="Y20" s="513" t="s">
        <v>40</v>
      </c>
    </row>
    <row r="21" spans="1:25" ht="12.75" customHeight="1">
      <c r="A21" s="509"/>
      <c r="B21" s="510">
        <v>10</v>
      </c>
      <c r="C21" s="41" t="s">
        <v>38</v>
      </c>
      <c r="D21" s="43"/>
      <c r="E21" s="44" t="s">
        <v>49</v>
      </c>
      <c r="F21" s="55">
        <v>1</v>
      </c>
      <c r="G21" s="55">
        <v>1</v>
      </c>
      <c r="H21" s="55">
        <v>1</v>
      </c>
      <c r="I21" s="55">
        <v>1</v>
      </c>
      <c r="J21" s="55">
        <v>1</v>
      </c>
      <c r="K21" s="55">
        <v>1</v>
      </c>
      <c r="L21" s="55">
        <v>1</v>
      </c>
      <c r="M21" s="55">
        <v>1</v>
      </c>
      <c r="N21" s="45"/>
      <c r="O21" s="45"/>
      <c r="P21" s="511">
        <f t="shared" si="0"/>
        <v>4</v>
      </c>
      <c r="Q21" s="988"/>
      <c r="T21" s="501" t="s">
        <v>66</v>
      </c>
      <c r="U21" s="522" t="s">
        <v>67</v>
      </c>
      <c r="X21" s="494"/>
      <c r="Y21" s="494"/>
    </row>
    <row r="22" spans="1:25" ht="12.75" customHeight="1">
      <c r="A22" s="509"/>
      <c r="B22" s="510">
        <v>11</v>
      </c>
      <c r="C22" s="41" t="s">
        <v>39</v>
      </c>
      <c r="D22" s="43"/>
      <c r="E22" s="44" t="s">
        <v>54</v>
      </c>
      <c r="F22" s="45">
        <v>2</v>
      </c>
      <c r="G22" s="45">
        <v>2</v>
      </c>
      <c r="H22" s="45">
        <v>3</v>
      </c>
      <c r="I22" s="45">
        <v>3</v>
      </c>
      <c r="J22" s="45">
        <v>3</v>
      </c>
      <c r="K22" s="45">
        <v>3</v>
      </c>
      <c r="L22" s="45">
        <v>3</v>
      </c>
      <c r="M22" s="45">
        <v>3</v>
      </c>
      <c r="N22" s="45">
        <v>3</v>
      </c>
      <c r="O22" s="45">
        <v>3</v>
      </c>
      <c r="P22" s="511">
        <f t="shared" si="0"/>
        <v>14</v>
      </c>
      <c r="Q22" s="512"/>
      <c r="T22" s="501" t="s">
        <v>53</v>
      </c>
      <c r="U22" s="522" t="s">
        <v>68</v>
      </c>
      <c r="X22" s="494"/>
      <c r="Y22" s="494"/>
    </row>
    <row r="23" spans="1:25" ht="12.75" customHeight="1">
      <c r="A23" s="509"/>
      <c r="B23" s="510">
        <v>12</v>
      </c>
      <c r="C23" s="732" t="s">
        <v>40</v>
      </c>
      <c r="D23" s="703"/>
      <c r="E23" s="44" t="s">
        <v>49</v>
      </c>
      <c r="F23" s="45">
        <v>2</v>
      </c>
      <c r="G23" s="45">
        <v>2</v>
      </c>
      <c r="H23" s="45">
        <v>1</v>
      </c>
      <c r="I23" s="45">
        <v>1</v>
      </c>
      <c r="J23" s="45"/>
      <c r="K23" s="45"/>
      <c r="L23" s="45"/>
      <c r="M23" s="45"/>
      <c r="N23" s="45"/>
      <c r="O23" s="45"/>
      <c r="P23" s="511">
        <f t="shared" si="0"/>
        <v>3</v>
      </c>
      <c r="Q23" s="512"/>
      <c r="T23" s="501" t="s">
        <v>223</v>
      </c>
      <c r="U23" s="522" t="s">
        <v>70</v>
      </c>
    </row>
    <row r="24" spans="1:25" ht="12.75" customHeight="1">
      <c r="A24" s="509"/>
      <c r="B24" s="510">
        <v>13</v>
      </c>
      <c r="C24" s="41" t="s">
        <v>72</v>
      </c>
      <c r="D24" s="43"/>
      <c r="E24" s="44"/>
      <c r="F24" s="45">
        <v>3</v>
      </c>
      <c r="G24" s="45">
        <v>3</v>
      </c>
      <c r="H24" s="45">
        <v>3</v>
      </c>
      <c r="I24" s="45">
        <v>3</v>
      </c>
      <c r="J24" s="45">
        <v>3</v>
      </c>
      <c r="K24" s="45">
        <v>3</v>
      </c>
      <c r="L24" s="45">
        <v>3</v>
      </c>
      <c r="M24" s="45">
        <v>3</v>
      </c>
      <c r="N24" s="45">
        <v>3</v>
      </c>
      <c r="O24" s="45">
        <v>3</v>
      </c>
      <c r="P24" s="511">
        <f t="shared" si="0"/>
        <v>15</v>
      </c>
      <c r="Q24" s="512"/>
      <c r="T24" s="501" t="s">
        <v>224</v>
      </c>
      <c r="U24" s="522" t="s">
        <v>71</v>
      </c>
    </row>
    <row r="25" spans="1:25" ht="12.75" customHeight="1">
      <c r="A25" s="509"/>
      <c r="B25" s="510">
        <v>14</v>
      </c>
      <c r="C25" s="41" t="s">
        <v>73</v>
      </c>
      <c r="D25" s="43"/>
      <c r="E25" s="44"/>
      <c r="F25" s="45">
        <v>1</v>
      </c>
      <c r="G25" s="45">
        <v>1</v>
      </c>
      <c r="H25" s="45"/>
      <c r="I25" s="45"/>
      <c r="J25" s="45"/>
      <c r="K25" s="45"/>
      <c r="L25" s="45"/>
      <c r="M25" s="45"/>
      <c r="N25" s="45"/>
      <c r="O25" s="45"/>
      <c r="P25" s="511">
        <f t="shared" si="0"/>
        <v>1</v>
      </c>
      <c r="Q25" s="512"/>
    </row>
    <row r="26" spans="1:25" ht="12.75" customHeight="1">
      <c r="A26" s="509"/>
      <c r="B26" s="510">
        <v>15</v>
      </c>
      <c r="C26" s="41" t="s">
        <v>74</v>
      </c>
      <c r="D26" s="43"/>
      <c r="E26" s="44"/>
      <c r="F26" s="45">
        <v>1</v>
      </c>
      <c r="G26" s="45">
        <v>1</v>
      </c>
      <c r="H26" s="45">
        <v>1</v>
      </c>
      <c r="I26" s="45">
        <v>1</v>
      </c>
      <c r="J26" s="45">
        <v>1</v>
      </c>
      <c r="K26" s="45">
        <v>1</v>
      </c>
      <c r="L26" s="45">
        <v>1</v>
      </c>
      <c r="M26" s="45">
        <v>1</v>
      </c>
      <c r="N26" s="45">
        <v>1</v>
      </c>
      <c r="O26" s="45">
        <v>1</v>
      </c>
      <c r="P26" s="511">
        <f t="shared" si="0"/>
        <v>5</v>
      </c>
      <c r="Q26" s="512"/>
    </row>
    <row r="27" spans="1:25" ht="12.75" customHeight="1">
      <c r="B27" s="990" t="s">
        <v>75</v>
      </c>
      <c r="C27" s="932"/>
      <c r="D27" s="932"/>
      <c r="E27" s="933"/>
      <c r="F27" s="523">
        <f t="shared" ref="F27:O27" si="1">SUM(F12:F26)</f>
        <v>22</v>
      </c>
      <c r="G27" s="523">
        <f t="shared" si="1"/>
        <v>22</v>
      </c>
      <c r="H27" s="523">
        <f t="shared" si="1"/>
        <v>22</v>
      </c>
      <c r="I27" s="523">
        <f t="shared" si="1"/>
        <v>22</v>
      </c>
      <c r="J27" s="523">
        <f t="shared" si="1"/>
        <v>21</v>
      </c>
      <c r="K27" s="523">
        <f t="shared" si="1"/>
        <v>21</v>
      </c>
      <c r="L27" s="523">
        <f t="shared" si="1"/>
        <v>21</v>
      </c>
      <c r="M27" s="523">
        <f t="shared" si="1"/>
        <v>21</v>
      </c>
      <c r="N27" s="523">
        <f t="shared" si="1"/>
        <v>17</v>
      </c>
      <c r="O27" s="523">
        <f t="shared" si="1"/>
        <v>15</v>
      </c>
      <c r="P27" s="523">
        <f t="shared" si="0"/>
        <v>102</v>
      </c>
      <c r="Q27" s="512"/>
      <c r="S27" s="496"/>
      <c r="T27" s="524"/>
      <c r="X27" s="524"/>
    </row>
    <row r="28" spans="1:25" ht="12.75" customHeight="1">
      <c r="B28" s="984" t="s">
        <v>76</v>
      </c>
      <c r="C28" s="932"/>
      <c r="D28" s="932"/>
      <c r="E28" s="932"/>
      <c r="F28" s="932"/>
      <c r="G28" s="932"/>
      <c r="H28" s="932"/>
      <c r="I28" s="932"/>
      <c r="J28" s="932"/>
      <c r="K28" s="932"/>
      <c r="L28" s="932"/>
      <c r="M28" s="932"/>
      <c r="N28" s="932"/>
      <c r="O28" s="932"/>
      <c r="P28" s="932"/>
      <c r="Q28" s="512"/>
      <c r="S28" s="496"/>
      <c r="X28" s="524"/>
    </row>
    <row r="29" spans="1:25" ht="12.75" customHeight="1">
      <c r="B29" s="525">
        <v>1</v>
      </c>
      <c r="C29" s="526" t="s">
        <v>24</v>
      </c>
      <c r="D29" s="527" t="s">
        <v>142</v>
      </c>
      <c r="E29" s="516"/>
      <c r="F29" s="528"/>
      <c r="G29" s="528"/>
      <c r="H29" s="528"/>
      <c r="I29" s="528"/>
      <c r="J29" s="528">
        <v>1</v>
      </c>
      <c r="K29" s="528">
        <v>1</v>
      </c>
      <c r="L29" s="528">
        <v>1</v>
      </c>
      <c r="M29" s="528">
        <v>1</v>
      </c>
      <c r="N29" s="528"/>
      <c r="O29" s="528"/>
      <c r="P29" s="529">
        <f t="shared" ref="P29:P57" si="2">SUM(F29:O29)/2</f>
        <v>2</v>
      </c>
      <c r="Q29" s="512"/>
      <c r="S29" s="530"/>
      <c r="T29" s="531"/>
      <c r="U29" s="524"/>
      <c r="V29" s="524"/>
      <c r="W29" s="524"/>
      <c r="X29" s="524"/>
    </row>
    <row r="30" spans="1:25" ht="12.75" customHeight="1">
      <c r="B30" s="532">
        <v>2</v>
      </c>
      <c r="C30" s="526" t="s">
        <v>39</v>
      </c>
      <c r="D30" s="526"/>
      <c r="E30" s="516"/>
      <c r="F30" s="528">
        <v>1</v>
      </c>
      <c r="G30" s="528">
        <v>1</v>
      </c>
      <c r="H30" s="528">
        <v>1</v>
      </c>
      <c r="I30" s="528">
        <v>1</v>
      </c>
      <c r="J30" s="528">
        <v>1</v>
      </c>
      <c r="K30" s="528">
        <v>1</v>
      </c>
      <c r="L30" s="528">
        <v>1</v>
      </c>
      <c r="M30" s="528">
        <v>1</v>
      </c>
      <c r="N30" s="528">
        <v>2</v>
      </c>
      <c r="O30" s="528">
        <v>2</v>
      </c>
      <c r="P30" s="529">
        <f t="shared" si="2"/>
        <v>6</v>
      </c>
      <c r="Q30" s="512"/>
      <c r="S30" s="530"/>
      <c r="T30" s="531"/>
      <c r="U30" s="524"/>
      <c r="V30" s="524"/>
      <c r="W30" s="524"/>
      <c r="X30" s="524"/>
    </row>
    <row r="31" spans="1:25" ht="12.75" customHeight="1">
      <c r="B31" s="967" t="s">
        <v>82</v>
      </c>
      <c r="C31" s="932"/>
      <c r="D31" s="932"/>
      <c r="E31" s="933"/>
      <c r="F31" s="533">
        <f t="shared" ref="F31:O31" si="3">SUM(F29:F30)</f>
        <v>1</v>
      </c>
      <c r="G31" s="533">
        <f t="shared" si="3"/>
        <v>1</v>
      </c>
      <c r="H31" s="533">
        <f t="shared" si="3"/>
        <v>1</v>
      </c>
      <c r="I31" s="533">
        <f t="shared" si="3"/>
        <v>1</v>
      </c>
      <c r="J31" s="533">
        <f t="shared" si="3"/>
        <v>2</v>
      </c>
      <c r="K31" s="533">
        <f t="shared" si="3"/>
        <v>2</v>
      </c>
      <c r="L31" s="533">
        <f t="shared" si="3"/>
        <v>2</v>
      </c>
      <c r="M31" s="533">
        <f t="shared" si="3"/>
        <v>2</v>
      </c>
      <c r="N31" s="533">
        <f t="shared" si="3"/>
        <v>2</v>
      </c>
      <c r="O31" s="533">
        <f t="shared" si="3"/>
        <v>2</v>
      </c>
      <c r="P31" s="534">
        <f t="shared" si="2"/>
        <v>8</v>
      </c>
      <c r="Q31" s="512"/>
      <c r="S31" s="496"/>
      <c r="T31" s="524"/>
      <c r="U31" s="524"/>
      <c r="V31" s="524"/>
      <c r="W31" s="524"/>
      <c r="X31" s="524"/>
    </row>
    <row r="32" spans="1:25" ht="12.75" customHeight="1">
      <c r="A32" s="535">
        <f t="shared" ref="A32:A55" si="4">LEN(C32)</f>
        <v>19</v>
      </c>
      <c r="B32" s="968">
        <v>16</v>
      </c>
      <c r="C32" s="970" t="s">
        <v>144</v>
      </c>
      <c r="D32" s="971"/>
      <c r="E32" s="536" t="s">
        <v>339</v>
      </c>
      <c r="F32" s="537"/>
      <c r="G32" s="537"/>
      <c r="H32" s="537"/>
      <c r="I32" s="537"/>
      <c r="J32" s="537">
        <v>1</v>
      </c>
      <c r="K32" s="537"/>
      <c r="L32" s="537">
        <v>1</v>
      </c>
      <c r="M32" s="537"/>
      <c r="N32" s="537"/>
      <c r="O32" s="537"/>
      <c r="P32" s="538">
        <f t="shared" si="2"/>
        <v>1</v>
      </c>
      <c r="S32" s="512">
        <f t="shared" ref="S32:S44" si="5">SUM(P32*30)</f>
        <v>30</v>
      </c>
    </row>
    <row r="33" spans="1:26" ht="12.75" customHeight="1">
      <c r="A33" s="535">
        <f t="shared" si="4"/>
        <v>0</v>
      </c>
      <c r="B33" s="969"/>
      <c r="C33" s="972"/>
      <c r="D33" s="973"/>
      <c r="E33" s="536" t="s">
        <v>308</v>
      </c>
      <c r="F33" s="537"/>
      <c r="G33" s="537"/>
      <c r="H33" s="537"/>
      <c r="I33" s="537"/>
      <c r="J33" s="537"/>
      <c r="K33" s="537">
        <v>1</v>
      </c>
      <c r="L33" s="537"/>
      <c r="M33" s="537">
        <v>1</v>
      </c>
      <c r="N33" s="537"/>
      <c r="O33" s="537"/>
      <c r="P33" s="538">
        <f t="shared" si="2"/>
        <v>1</v>
      </c>
      <c r="S33" s="512">
        <f t="shared" si="5"/>
        <v>30</v>
      </c>
      <c r="T33" s="519"/>
      <c r="U33" s="519"/>
      <c r="V33" s="519"/>
      <c r="W33" s="519"/>
      <c r="X33" s="519"/>
      <c r="Y33" s="519"/>
      <c r="Z33" s="519"/>
    </row>
    <row r="34" spans="1:26" ht="12.75" customHeight="1">
      <c r="A34" s="535">
        <f t="shared" si="4"/>
        <v>31</v>
      </c>
      <c r="B34" s="968">
        <v>17</v>
      </c>
      <c r="C34" s="974" t="s">
        <v>304</v>
      </c>
      <c r="D34" s="975"/>
      <c r="E34" s="539" t="s">
        <v>339</v>
      </c>
      <c r="F34" s="540">
        <v>1</v>
      </c>
      <c r="G34" s="540"/>
      <c r="H34" s="540"/>
      <c r="I34" s="540"/>
      <c r="J34" s="540"/>
      <c r="K34" s="540"/>
      <c r="L34" s="540"/>
      <c r="M34" s="540"/>
      <c r="N34" s="540"/>
      <c r="O34" s="540"/>
      <c r="P34" s="538">
        <f t="shared" si="2"/>
        <v>0.5</v>
      </c>
      <c r="S34" s="512">
        <f t="shared" si="5"/>
        <v>15</v>
      </c>
    </row>
    <row r="35" spans="1:26" ht="12.75" customHeight="1">
      <c r="A35" s="535">
        <f t="shared" si="4"/>
        <v>0</v>
      </c>
      <c r="B35" s="969"/>
      <c r="C35" s="976"/>
      <c r="D35" s="977"/>
      <c r="E35" s="539" t="s">
        <v>308</v>
      </c>
      <c r="F35" s="540"/>
      <c r="G35" s="540">
        <v>1</v>
      </c>
      <c r="H35" s="540"/>
      <c r="I35" s="540"/>
      <c r="J35" s="540"/>
      <c r="K35" s="540"/>
      <c r="L35" s="540"/>
      <c r="M35" s="540"/>
      <c r="N35" s="540"/>
      <c r="O35" s="540"/>
      <c r="P35" s="538">
        <f t="shared" si="2"/>
        <v>0.5</v>
      </c>
      <c r="S35" s="512">
        <f t="shared" si="5"/>
        <v>15</v>
      </c>
    </row>
    <row r="36" spans="1:26" ht="12" customHeight="1">
      <c r="A36" s="535">
        <f t="shared" si="4"/>
        <v>20</v>
      </c>
      <c r="B36" s="968">
        <v>18</v>
      </c>
      <c r="C36" s="978" t="s">
        <v>328</v>
      </c>
      <c r="D36" s="979"/>
      <c r="E36" s="539" t="s">
        <v>339</v>
      </c>
      <c r="F36" s="540">
        <v>1</v>
      </c>
      <c r="G36" s="540"/>
      <c r="H36" s="540">
        <v>1</v>
      </c>
      <c r="I36" s="540">
        <v>1</v>
      </c>
      <c r="J36" s="540"/>
      <c r="K36" s="540"/>
      <c r="L36" s="540"/>
      <c r="M36" s="540"/>
      <c r="N36" s="540"/>
      <c r="O36" s="540"/>
      <c r="P36" s="538">
        <f t="shared" si="2"/>
        <v>1.5</v>
      </c>
      <c r="S36" s="512">
        <f t="shared" si="5"/>
        <v>45</v>
      </c>
    </row>
    <row r="37" spans="1:26" ht="14.25" customHeight="1">
      <c r="A37" s="535">
        <f t="shared" si="4"/>
        <v>0</v>
      </c>
      <c r="B37" s="969"/>
      <c r="C37" s="980"/>
      <c r="D37" s="981"/>
      <c r="E37" s="539" t="s">
        <v>308</v>
      </c>
      <c r="F37" s="540"/>
      <c r="G37" s="540">
        <v>1</v>
      </c>
      <c r="H37" s="540">
        <v>1</v>
      </c>
      <c r="I37" s="540">
        <v>1</v>
      </c>
      <c r="J37" s="540"/>
      <c r="K37" s="540"/>
      <c r="L37" s="540"/>
      <c r="M37" s="540"/>
      <c r="N37" s="540"/>
      <c r="O37" s="540"/>
      <c r="P37" s="538">
        <f t="shared" si="2"/>
        <v>1.5</v>
      </c>
      <c r="S37" s="512">
        <f t="shared" si="5"/>
        <v>45</v>
      </c>
    </row>
    <row r="38" spans="1:26" ht="12" customHeight="1">
      <c r="A38" s="535">
        <f t="shared" si="4"/>
        <v>28</v>
      </c>
      <c r="B38" s="968">
        <v>19</v>
      </c>
      <c r="C38" s="948" t="s">
        <v>323</v>
      </c>
      <c r="D38" s="948"/>
      <c r="E38" s="539" t="s">
        <v>339</v>
      </c>
      <c r="F38" s="540">
        <v>1</v>
      </c>
      <c r="G38" s="540"/>
      <c r="H38" s="540">
        <v>1</v>
      </c>
      <c r="I38" s="540"/>
      <c r="J38" s="540"/>
      <c r="K38" s="540"/>
      <c r="L38" s="540"/>
      <c r="M38" s="540"/>
      <c r="N38" s="540"/>
      <c r="O38" s="540"/>
      <c r="P38" s="538">
        <f t="shared" si="2"/>
        <v>1</v>
      </c>
      <c r="S38" s="512">
        <f t="shared" si="5"/>
        <v>30</v>
      </c>
      <c r="T38" s="492">
        <f>SUM(S32:S44)</f>
        <v>720</v>
      </c>
    </row>
    <row r="39" spans="1:26" ht="13.5" customHeight="1">
      <c r="A39" s="535">
        <f t="shared" si="4"/>
        <v>0</v>
      </c>
      <c r="B39" s="969"/>
      <c r="C39" s="948"/>
      <c r="D39" s="948"/>
      <c r="E39" s="539" t="s">
        <v>308</v>
      </c>
      <c r="F39" s="540"/>
      <c r="G39" s="540">
        <v>1</v>
      </c>
      <c r="H39" s="540"/>
      <c r="I39" s="540">
        <v>1</v>
      </c>
      <c r="J39" s="540">
        <v>2</v>
      </c>
      <c r="K39" s="540">
        <v>2</v>
      </c>
      <c r="L39" s="540"/>
      <c r="M39" s="540"/>
      <c r="N39" s="540"/>
      <c r="O39" s="540"/>
      <c r="P39" s="538">
        <f t="shared" si="2"/>
        <v>3</v>
      </c>
      <c r="S39" s="512">
        <f t="shared" si="5"/>
        <v>90</v>
      </c>
    </row>
    <row r="40" spans="1:26" ht="14.4" customHeight="1">
      <c r="A40" s="535">
        <f t="shared" si="4"/>
        <v>31</v>
      </c>
      <c r="B40" s="968">
        <v>20</v>
      </c>
      <c r="C40" s="948" t="s">
        <v>329</v>
      </c>
      <c r="D40" s="948"/>
      <c r="E40" s="539" t="s">
        <v>339</v>
      </c>
      <c r="F40" s="540"/>
      <c r="G40" s="540"/>
      <c r="H40" s="540"/>
      <c r="I40" s="540"/>
      <c r="J40" s="540">
        <v>1</v>
      </c>
      <c r="K40" s="540"/>
      <c r="L40" s="540"/>
      <c r="M40" s="540"/>
      <c r="N40" s="540"/>
      <c r="O40" s="540"/>
      <c r="P40" s="538">
        <f t="shared" si="2"/>
        <v>0.5</v>
      </c>
      <c r="S40" s="512">
        <f t="shared" si="5"/>
        <v>15</v>
      </c>
    </row>
    <row r="41" spans="1:26" ht="14.4" customHeight="1">
      <c r="A41" s="535">
        <f t="shared" si="4"/>
        <v>0</v>
      </c>
      <c r="B41" s="969"/>
      <c r="C41" s="948"/>
      <c r="D41" s="948"/>
      <c r="E41" s="539" t="s">
        <v>308</v>
      </c>
      <c r="F41" s="540"/>
      <c r="G41" s="540"/>
      <c r="H41" s="540"/>
      <c r="I41" s="540"/>
      <c r="J41" s="540"/>
      <c r="K41" s="540">
        <v>1</v>
      </c>
      <c r="L41" s="540"/>
      <c r="M41" s="540"/>
      <c r="N41" s="540"/>
      <c r="O41" s="540"/>
      <c r="P41" s="538">
        <f t="shared" si="2"/>
        <v>0.5</v>
      </c>
      <c r="S41" s="512">
        <f t="shared" si="5"/>
        <v>15</v>
      </c>
    </row>
    <row r="42" spans="1:26" ht="13.2" customHeight="1">
      <c r="A42" s="535">
        <f t="shared" si="4"/>
        <v>31</v>
      </c>
      <c r="B42" s="982">
        <v>21</v>
      </c>
      <c r="C42" s="948" t="s">
        <v>330</v>
      </c>
      <c r="D42" s="948"/>
      <c r="E42" s="539" t="s">
        <v>339</v>
      </c>
      <c r="F42" s="540">
        <v>1</v>
      </c>
      <c r="G42" s="540">
        <v>1</v>
      </c>
      <c r="H42" s="540">
        <v>2</v>
      </c>
      <c r="I42" s="540">
        <v>2</v>
      </c>
      <c r="J42" s="540">
        <v>3</v>
      </c>
      <c r="K42" s="540">
        <v>3</v>
      </c>
      <c r="L42" s="540"/>
      <c r="M42" s="540"/>
      <c r="N42" s="540"/>
      <c r="O42" s="540"/>
      <c r="P42" s="538">
        <f t="shared" si="2"/>
        <v>6</v>
      </c>
      <c r="S42" s="512">
        <f t="shared" si="5"/>
        <v>180</v>
      </c>
    </row>
    <row r="43" spans="1:26" s="495" customFormat="1" ht="12.6" customHeight="1">
      <c r="A43" s="535"/>
      <c r="B43" s="983"/>
      <c r="C43" s="948"/>
      <c r="D43" s="948"/>
      <c r="E43" s="541" t="s">
        <v>308</v>
      </c>
      <c r="F43" s="540"/>
      <c r="G43" s="540"/>
      <c r="H43" s="540"/>
      <c r="I43" s="540"/>
      <c r="J43" s="540"/>
      <c r="K43" s="540"/>
      <c r="L43" s="540">
        <v>3</v>
      </c>
      <c r="M43" s="540">
        <v>3</v>
      </c>
      <c r="N43" s="540"/>
      <c r="O43" s="540"/>
      <c r="P43" s="538">
        <f t="shared" si="2"/>
        <v>3</v>
      </c>
      <c r="S43" s="512"/>
    </row>
    <row r="44" spans="1:26" ht="12" customHeight="1">
      <c r="A44" s="535">
        <f t="shared" si="4"/>
        <v>35</v>
      </c>
      <c r="B44" s="578">
        <v>22</v>
      </c>
      <c r="C44" s="965" t="s">
        <v>331</v>
      </c>
      <c r="D44" s="966"/>
      <c r="E44" s="541" t="s">
        <v>308</v>
      </c>
      <c r="F44" s="540"/>
      <c r="G44" s="540"/>
      <c r="H44" s="540"/>
      <c r="I44" s="540"/>
      <c r="J44" s="540"/>
      <c r="K44" s="540"/>
      <c r="L44" s="540">
        <v>6</v>
      </c>
      <c r="M44" s="540">
        <v>6</v>
      </c>
      <c r="N44" s="540">
        <v>2</v>
      </c>
      <c r="O44" s="540"/>
      <c r="P44" s="538">
        <f t="shared" si="2"/>
        <v>7</v>
      </c>
      <c r="S44" s="512">
        <f t="shared" si="5"/>
        <v>210</v>
      </c>
    </row>
    <row r="45" spans="1:26" ht="12.75" customHeight="1">
      <c r="B45" s="542" t="s">
        <v>91</v>
      </c>
      <c r="C45" s="543"/>
      <c r="D45" s="544"/>
      <c r="E45" s="544"/>
      <c r="F45" s="545">
        <f t="shared" ref="F45:O45" si="6">SUM(F32:F44)</f>
        <v>4</v>
      </c>
      <c r="G45" s="545">
        <f t="shared" si="6"/>
        <v>4</v>
      </c>
      <c r="H45" s="545">
        <f t="shared" si="6"/>
        <v>5</v>
      </c>
      <c r="I45" s="545">
        <f t="shared" si="6"/>
        <v>5</v>
      </c>
      <c r="J45" s="545">
        <f t="shared" si="6"/>
        <v>7</v>
      </c>
      <c r="K45" s="545">
        <f t="shared" si="6"/>
        <v>7</v>
      </c>
      <c r="L45" s="545">
        <f t="shared" si="6"/>
        <v>10</v>
      </c>
      <c r="M45" s="545">
        <f t="shared" si="6"/>
        <v>10</v>
      </c>
      <c r="N45" s="545">
        <f t="shared" si="6"/>
        <v>2</v>
      </c>
      <c r="O45" s="545">
        <f t="shared" si="6"/>
        <v>0</v>
      </c>
      <c r="P45" s="545">
        <f t="shared" si="2"/>
        <v>27</v>
      </c>
      <c r="S45" s="512"/>
    </row>
    <row r="46" spans="1:26" ht="13.5" customHeight="1">
      <c r="A46" s="535">
        <f t="shared" si="4"/>
        <v>30</v>
      </c>
      <c r="B46" s="949">
        <v>23</v>
      </c>
      <c r="C46" s="948" t="s">
        <v>332</v>
      </c>
      <c r="D46" s="948"/>
      <c r="E46" s="185" t="s">
        <v>339</v>
      </c>
      <c r="F46" s="548">
        <v>1</v>
      </c>
      <c r="G46" s="548">
        <v>1</v>
      </c>
      <c r="H46" s="679">
        <v>1</v>
      </c>
      <c r="I46" s="679"/>
      <c r="J46" s="517"/>
      <c r="K46" s="517"/>
      <c r="L46" s="547"/>
      <c r="M46" s="547"/>
      <c r="N46" s="548"/>
      <c r="O46" s="517"/>
      <c r="P46" s="549">
        <f t="shared" si="2"/>
        <v>1.5</v>
      </c>
      <c r="S46" s="512">
        <f>SUM(P46*30)</f>
        <v>45</v>
      </c>
    </row>
    <row r="47" spans="1:26" ht="13.5" customHeight="1">
      <c r="A47" s="535">
        <f t="shared" si="4"/>
        <v>0</v>
      </c>
      <c r="B47" s="950"/>
      <c r="C47" s="948"/>
      <c r="D47" s="948"/>
      <c r="E47" s="550" t="s">
        <v>308</v>
      </c>
      <c r="F47" s="548">
        <v>1</v>
      </c>
      <c r="G47" s="548">
        <v>1</v>
      </c>
      <c r="H47" s="679"/>
      <c r="I47" s="679">
        <v>1</v>
      </c>
      <c r="J47" s="517"/>
      <c r="K47" s="517"/>
      <c r="L47" s="547"/>
      <c r="M47" s="547"/>
      <c r="N47" s="548"/>
      <c r="O47" s="517"/>
      <c r="P47" s="549">
        <f t="shared" si="2"/>
        <v>1.5</v>
      </c>
      <c r="S47" s="512">
        <f>SUM(P47*30)</f>
        <v>45</v>
      </c>
    </row>
    <row r="48" spans="1:26" ht="12.75" customHeight="1">
      <c r="A48" s="535">
        <f t="shared" si="4"/>
        <v>29</v>
      </c>
      <c r="B48" s="551">
        <v>24</v>
      </c>
      <c r="C48" s="951" t="s">
        <v>333</v>
      </c>
      <c r="D48" s="952"/>
      <c r="E48" s="553" t="s">
        <v>339</v>
      </c>
      <c r="F48" s="554"/>
      <c r="G48" s="554"/>
      <c r="H48" s="554"/>
      <c r="I48" s="554"/>
      <c r="J48" s="554"/>
      <c r="K48" s="554"/>
      <c r="L48" s="554">
        <v>3</v>
      </c>
      <c r="M48" s="554">
        <v>3</v>
      </c>
      <c r="N48" s="554">
        <v>5</v>
      </c>
      <c r="O48" s="554"/>
      <c r="P48" s="549">
        <f t="shared" si="2"/>
        <v>5.5</v>
      </c>
      <c r="S48" s="512">
        <f>SUM(P53*30)</f>
        <v>210</v>
      </c>
      <c r="T48" s="492">
        <f>SUM(S46:S51)</f>
        <v>525</v>
      </c>
    </row>
    <row r="49" spans="1:25" ht="12.75" customHeight="1">
      <c r="A49" s="535">
        <f t="shared" si="4"/>
        <v>41</v>
      </c>
      <c r="B49" s="551">
        <v>25</v>
      </c>
      <c r="C49" s="953" t="s">
        <v>310</v>
      </c>
      <c r="D49" s="918"/>
      <c r="E49" s="556" t="s">
        <v>306</v>
      </c>
      <c r="F49" s="555"/>
      <c r="G49" s="555"/>
      <c r="H49" s="555"/>
      <c r="I49" s="555"/>
      <c r="J49" s="555"/>
      <c r="K49" s="555"/>
      <c r="L49" s="540"/>
      <c r="M49" s="540"/>
      <c r="N49" s="540"/>
      <c r="O49" s="660">
        <v>2</v>
      </c>
      <c r="P49" s="549">
        <f t="shared" si="2"/>
        <v>1</v>
      </c>
      <c r="S49" s="512">
        <f>SUM(P48*30)</f>
        <v>165</v>
      </c>
    </row>
    <row r="50" spans="1:25" ht="12.75" customHeight="1">
      <c r="A50" s="535">
        <f t="shared" si="4"/>
        <v>34</v>
      </c>
      <c r="B50" s="551">
        <v>26</v>
      </c>
      <c r="C50" s="954" t="s">
        <v>311</v>
      </c>
      <c r="D50" s="955"/>
      <c r="E50" s="541" t="s">
        <v>306</v>
      </c>
      <c r="F50" s="540"/>
      <c r="G50" s="540"/>
      <c r="H50" s="540"/>
      <c r="I50" s="540"/>
      <c r="J50" s="540"/>
      <c r="K50" s="540"/>
      <c r="L50" s="540"/>
      <c r="M50" s="540"/>
      <c r="N50" s="540"/>
      <c r="O50" s="661">
        <v>4</v>
      </c>
      <c r="P50" s="549">
        <f t="shared" si="2"/>
        <v>2</v>
      </c>
      <c r="S50" s="512"/>
    </row>
    <row r="51" spans="1:25" s="677" customFormat="1" ht="12.75" customHeight="1">
      <c r="A51" s="535"/>
      <c r="B51" s="551">
        <v>27</v>
      </c>
      <c r="C51" s="720" t="s">
        <v>337</v>
      </c>
      <c r="D51" s="721"/>
      <c r="E51" s="71" t="s">
        <v>306</v>
      </c>
      <c r="F51" s="91"/>
      <c r="G51" s="91"/>
      <c r="H51" s="91"/>
      <c r="I51" s="91"/>
      <c r="J51" s="91"/>
      <c r="K51" s="91"/>
      <c r="L51" s="91"/>
      <c r="M51" s="91"/>
      <c r="N51" s="91"/>
      <c r="O51" s="82">
        <v>1</v>
      </c>
      <c r="P51" s="549">
        <f t="shared" si="2"/>
        <v>0.5</v>
      </c>
      <c r="S51" s="512">
        <f>SUM(P50*30)</f>
        <v>60</v>
      </c>
      <c r="T51" s="492"/>
    </row>
    <row r="52" spans="1:25" s="691" customFormat="1" ht="12.75" customHeight="1">
      <c r="A52" s="535">
        <f>LEN(C52)</f>
        <v>18</v>
      </c>
      <c r="B52" s="949">
        <v>28</v>
      </c>
      <c r="C52" s="948" t="s">
        <v>147</v>
      </c>
      <c r="D52" s="948"/>
      <c r="E52" s="550" t="s">
        <v>339</v>
      </c>
      <c r="F52" s="551">
        <v>4</v>
      </c>
      <c r="G52" s="551">
        <v>4</v>
      </c>
      <c r="H52" s="551">
        <v>3</v>
      </c>
      <c r="I52" s="551">
        <v>3</v>
      </c>
      <c r="J52" s="551">
        <v>3</v>
      </c>
      <c r="K52" s="551">
        <v>3</v>
      </c>
      <c r="L52" s="552"/>
      <c r="M52" s="552"/>
      <c r="N52" s="551"/>
      <c r="O52" s="517"/>
      <c r="P52" s="549">
        <f>SUM(F52:O52)/2</f>
        <v>10</v>
      </c>
      <c r="S52" s="512"/>
    </row>
    <row r="53" spans="1:25" s="691" customFormat="1" ht="12.75" customHeight="1">
      <c r="A53" s="535"/>
      <c r="B53" s="950"/>
      <c r="C53" s="948"/>
      <c r="D53" s="948"/>
      <c r="E53" s="185" t="s">
        <v>308</v>
      </c>
      <c r="F53" s="551">
        <v>1</v>
      </c>
      <c r="G53" s="551">
        <v>1</v>
      </c>
      <c r="H53" s="551">
        <v>3</v>
      </c>
      <c r="I53" s="551">
        <v>3</v>
      </c>
      <c r="J53" s="551">
        <v>3</v>
      </c>
      <c r="K53" s="551">
        <v>3</v>
      </c>
      <c r="L53" s="552"/>
      <c r="M53" s="552"/>
      <c r="N53" s="551"/>
      <c r="O53" s="517"/>
      <c r="P53" s="549">
        <f>SUM(F53:O53)/2</f>
        <v>7</v>
      </c>
      <c r="S53" s="512"/>
    </row>
    <row r="54" spans="1:25" ht="12.75" customHeight="1">
      <c r="A54" s="535">
        <f t="shared" si="4"/>
        <v>17</v>
      </c>
      <c r="B54" s="960">
        <v>29</v>
      </c>
      <c r="C54" s="956" t="s">
        <v>312</v>
      </c>
      <c r="D54" s="957"/>
      <c r="E54" s="541" t="s">
        <v>339</v>
      </c>
      <c r="F54" s="557"/>
      <c r="G54" s="557"/>
      <c r="H54" s="557"/>
      <c r="I54" s="557"/>
      <c r="J54" s="557"/>
      <c r="K54" s="557" t="s">
        <v>98</v>
      </c>
      <c r="L54" s="557"/>
      <c r="M54" s="557"/>
      <c r="N54" s="557"/>
      <c r="O54" s="557"/>
      <c r="P54" s="549">
        <f t="shared" si="2"/>
        <v>0</v>
      </c>
      <c r="Q54" s="512"/>
    </row>
    <row r="55" spans="1:25" ht="12.75" customHeight="1">
      <c r="A55" s="535">
        <f t="shared" si="4"/>
        <v>0</v>
      </c>
      <c r="B55" s="961"/>
      <c r="C55" s="958"/>
      <c r="D55" s="959"/>
      <c r="E55" s="541" t="s">
        <v>308</v>
      </c>
      <c r="F55" s="557"/>
      <c r="G55" s="557"/>
      <c r="H55" s="557"/>
      <c r="I55" s="557"/>
      <c r="J55" s="557"/>
      <c r="K55" s="557"/>
      <c r="L55" s="557"/>
      <c r="M55" s="557" t="s">
        <v>98</v>
      </c>
      <c r="N55" s="557"/>
      <c r="O55" s="557"/>
      <c r="P55" s="549">
        <f t="shared" si="2"/>
        <v>0</v>
      </c>
      <c r="Q55" s="512"/>
    </row>
    <row r="56" spans="1:25" ht="12.75" customHeight="1">
      <c r="B56" s="962" t="s">
        <v>99</v>
      </c>
      <c r="C56" s="963"/>
      <c r="D56" s="963"/>
      <c r="E56" s="964"/>
      <c r="F56" s="558">
        <f t="shared" ref="F56:O56" si="7">SUM(F46:F55)</f>
        <v>7</v>
      </c>
      <c r="G56" s="558">
        <f t="shared" si="7"/>
        <v>7</v>
      </c>
      <c r="H56" s="558">
        <f t="shared" si="7"/>
        <v>7</v>
      </c>
      <c r="I56" s="558">
        <f t="shared" si="7"/>
        <v>7</v>
      </c>
      <c r="J56" s="558">
        <f t="shared" si="7"/>
        <v>6</v>
      </c>
      <c r="K56" s="558">
        <f t="shared" si="7"/>
        <v>6</v>
      </c>
      <c r="L56" s="558">
        <f t="shared" si="7"/>
        <v>3</v>
      </c>
      <c r="M56" s="558">
        <f t="shared" si="7"/>
        <v>3</v>
      </c>
      <c r="N56" s="558">
        <f t="shared" si="7"/>
        <v>5</v>
      </c>
      <c r="O56" s="558">
        <f t="shared" si="7"/>
        <v>7</v>
      </c>
      <c r="P56" s="559">
        <f t="shared" si="2"/>
        <v>29</v>
      </c>
      <c r="Q56" s="512"/>
    </row>
    <row r="57" spans="1:25" ht="12.75" customHeight="1">
      <c r="B57" s="945" t="s">
        <v>106</v>
      </c>
      <c r="C57" s="946"/>
      <c r="D57" s="946"/>
      <c r="E57" s="947"/>
      <c r="F57" s="560">
        <f t="shared" ref="F57:O57" si="8">SUM(F56,F45)</f>
        <v>11</v>
      </c>
      <c r="G57" s="560">
        <f t="shared" si="8"/>
        <v>11</v>
      </c>
      <c r="H57" s="560">
        <f t="shared" si="8"/>
        <v>12</v>
      </c>
      <c r="I57" s="560">
        <f t="shared" si="8"/>
        <v>12</v>
      </c>
      <c r="J57" s="560">
        <f t="shared" si="8"/>
        <v>13</v>
      </c>
      <c r="K57" s="560">
        <f t="shared" si="8"/>
        <v>13</v>
      </c>
      <c r="L57" s="560">
        <f t="shared" si="8"/>
        <v>13</v>
      </c>
      <c r="M57" s="560">
        <f t="shared" si="8"/>
        <v>13</v>
      </c>
      <c r="N57" s="560">
        <f t="shared" si="8"/>
        <v>7</v>
      </c>
      <c r="O57" s="560">
        <f t="shared" si="8"/>
        <v>7</v>
      </c>
      <c r="P57" s="561">
        <f t="shared" si="2"/>
        <v>56</v>
      </c>
      <c r="Q57" s="512"/>
    </row>
    <row r="58" spans="1:25" ht="12.75" customHeight="1">
      <c r="B58" s="934" t="s">
        <v>112</v>
      </c>
      <c r="C58" s="935"/>
      <c r="D58" s="935"/>
      <c r="E58" s="936"/>
      <c r="F58" s="431">
        <v>11</v>
      </c>
      <c r="G58" s="431">
        <v>11</v>
      </c>
      <c r="H58" s="431">
        <v>12</v>
      </c>
      <c r="I58" s="431">
        <v>12</v>
      </c>
      <c r="J58" s="431">
        <v>13</v>
      </c>
      <c r="K58" s="431">
        <v>13</v>
      </c>
      <c r="L58" s="431">
        <v>13</v>
      </c>
      <c r="M58" s="431">
        <v>13</v>
      </c>
      <c r="N58" s="429">
        <v>7</v>
      </c>
      <c r="O58" s="429">
        <v>7</v>
      </c>
      <c r="P58" s="561">
        <f>SUM(F58:M58)/2+N58</f>
        <v>56</v>
      </c>
      <c r="Q58" s="512"/>
      <c r="R58" s="492" t="s">
        <v>110</v>
      </c>
    </row>
    <row r="59" spans="1:25" ht="12.75" customHeight="1">
      <c r="B59" s="562" t="s">
        <v>114</v>
      </c>
      <c r="C59" s="563"/>
      <c r="D59" s="563"/>
      <c r="E59" s="564"/>
      <c r="F59" s="565"/>
      <c r="G59" s="507"/>
      <c r="H59" s="507"/>
      <c r="I59" s="507"/>
      <c r="J59" s="507"/>
      <c r="K59" s="507" t="s">
        <v>339</v>
      </c>
      <c r="L59" s="507"/>
      <c r="M59" s="507"/>
      <c r="N59" s="507" t="s">
        <v>308</v>
      </c>
      <c r="O59" s="507"/>
      <c r="P59" s="516">
        <f>COUNTA(F59:O59)</f>
        <v>2</v>
      </c>
      <c r="Q59" s="512"/>
    </row>
    <row r="60" spans="1:25" ht="12.75" customHeight="1">
      <c r="A60" s="494"/>
      <c r="B60" s="937" t="s">
        <v>313</v>
      </c>
      <c r="C60" s="938"/>
      <c r="D60" s="938"/>
      <c r="E60" s="939"/>
      <c r="F60" s="566">
        <f t="shared" ref="F60:O60" si="9">F27+F57</f>
        <v>33</v>
      </c>
      <c r="G60" s="566">
        <f t="shared" si="9"/>
        <v>33</v>
      </c>
      <c r="H60" s="566">
        <f t="shared" si="9"/>
        <v>34</v>
      </c>
      <c r="I60" s="566">
        <f t="shared" si="9"/>
        <v>34</v>
      </c>
      <c r="J60" s="566">
        <f t="shared" si="9"/>
        <v>34</v>
      </c>
      <c r="K60" s="566">
        <f t="shared" si="9"/>
        <v>34</v>
      </c>
      <c r="L60" s="566">
        <f t="shared" si="9"/>
        <v>34</v>
      </c>
      <c r="M60" s="566">
        <f t="shared" si="9"/>
        <v>34</v>
      </c>
      <c r="N60" s="566">
        <f t="shared" si="9"/>
        <v>24</v>
      </c>
      <c r="O60" s="566">
        <f t="shared" si="9"/>
        <v>22</v>
      </c>
      <c r="P60" s="567">
        <f>SUM(F60:O60)</f>
        <v>316</v>
      </c>
      <c r="Q60" s="512"/>
      <c r="R60" s="494"/>
      <c r="S60" s="494"/>
      <c r="T60" s="494"/>
      <c r="U60" s="494"/>
      <c r="V60" s="494"/>
      <c r="W60" s="494"/>
      <c r="X60" s="494"/>
      <c r="Y60" s="494"/>
    </row>
    <row r="61" spans="1:25" ht="29.25" customHeight="1">
      <c r="B61" s="940" t="s">
        <v>59</v>
      </c>
      <c r="C61" s="941"/>
      <c r="D61" s="941"/>
      <c r="E61" s="942"/>
      <c r="F61" s="566">
        <f t="shared" ref="F61:O61" si="10">F60+F31</f>
        <v>34</v>
      </c>
      <c r="G61" s="566">
        <f t="shared" si="10"/>
        <v>34</v>
      </c>
      <c r="H61" s="566">
        <f t="shared" si="10"/>
        <v>35</v>
      </c>
      <c r="I61" s="566">
        <f t="shared" si="10"/>
        <v>35</v>
      </c>
      <c r="J61" s="566">
        <f t="shared" si="10"/>
        <v>36</v>
      </c>
      <c r="K61" s="566">
        <f t="shared" si="10"/>
        <v>36</v>
      </c>
      <c r="L61" s="566">
        <f t="shared" si="10"/>
        <v>36</v>
      </c>
      <c r="M61" s="566">
        <f t="shared" si="10"/>
        <v>36</v>
      </c>
      <c r="N61" s="566">
        <f t="shared" si="10"/>
        <v>26</v>
      </c>
      <c r="O61" s="566">
        <f t="shared" si="10"/>
        <v>24</v>
      </c>
      <c r="P61" s="568">
        <f>SUM(F61:O61)/2</f>
        <v>166</v>
      </c>
      <c r="Q61" s="512"/>
    </row>
    <row r="62" spans="1:25" s="500" customFormat="1" ht="25.5" customHeight="1">
      <c r="B62" s="943"/>
      <c r="C62" s="944" t="s">
        <v>276</v>
      </c>
      <c r="D62" s="926" t="s">
        <v>116</v>
      </c>
      <c r="E62" s="927"/>
      <c r="F62" s="569">
        <v>1</v>
      </c>
      <c r="G62" s="569">
        <v>1</v>
      </c>
      <c r="H62" s="569">
        <v>1</v>
      </c>
      <c r="I62" s="569">
        <v>1</v>
      </c>
      <c r="J62" s="569"/>
      <c r="K62" s="569"/>
      <c r="L62" s="569"/>
      <c r="M62" s="569"/>
      <c r="N62" s="569">
        <v>2</v>
      </c>
      <c r="O62" s="569">
        <v>2</v>
      </c>
      <c r="P62" s="924">
        <f>SUM(F62:O63)/2</f>
        <v>4</v>
      </c>
      <c r="Q62" s="570"/>
    </row>
    <row r="63" spans="1:25" s="500" customFormat="1" ht="18.75" customHeight="1">
      <c r="B63" s="925"/>
      <c r="C63" s="925"/>
      <c r="D63" s="926" t="s">
        <v>39</v>
      </c>
      <c r="E63" s="927"/>
      <c r="F63" s="569"/>
      <c r="G63" s="569"/>
      <c r="H63" s="569"/>
      <c r="I63" s="569"/>
      <c r="J63" s="569"/>
      <c r="K63" s="569"/>
      <c r="L63" s="569"/>
      <c r="M63" s="569"/>
      <c r="N63" s="569"/>
      <c r="O63" s="569"/>
      <c r="P63" s="925"/>
      <c r="Q63" s="570"/>
    </row>
    <row r="64" spans="1:25" ht="12.75" customHeight="1">
      <c r="B64" s="513">
        <v>1</v>
      </c>
      <c r="C64" s="882" t="s">
        <v>117</v>
      </c>
      <c r="D64" s="853"/>
      <c r="E64" s="851"/>
      <c r="F64" s="117">
        <v>1</v>
      </c>
      <c r="G64" s="117">
        <v>1</v>
      </c>
      <c r="H64" s="117">
        <v>1</v>
      </c>
      <c r="I64" s="117">
        <v>1</v>
      </c>
      <c r="J64" s="117">
        <v>1</v>
      </c>
      <c r="K64" s="117">
        <v>1</v>
      </c>
      <c r="L64" s="117">
        <v>1</v>
      </c>
      <c r="M64" s="117">
        <v>1</v>
      </c>
      <c r="N64" s="117">
        <v>1</v>
      </c>
      <c r="O64" s="117">
        <v>1</v>
      </c>
      <c r="P64" s="418" t="s">
        <v>137</v>
      </c>
      <c r="Q64" s="494"/>
    </row>
    <row r="65" spans="1:25" ht="12.75" customHeight="1">
      <c r="B65" s="513">
        <v>2</v>
      </c>
      <c r="C65" s="702" t="s">
        <v>342</v>
      </c>
      <c r="D65" s="703"/>
      <c r="E65" s="704"/>
      <c r="F65" s="117"/>
      <c r="G65" s="117"/>
      <c r="H65" s="117">
        <v>1</v>
      </c>
      <c r="I65" s="117">
        <v>1</v>
      </c>
      <c r="J65" s="117">
        <v>1</v>
      </c>
      <c r="K65" s="117">
        <v>1</v>
      </c>
      <c r="L65" s="417"/>
      <c r="M65" s="419"/>
      <c r="N65" s="419"/>
      <c r="O65" s="419"/>
      <c r="P65" s="418" t="s">
        <v>137</v>
      </c>
      <c r="Q65" s="494"/>
    </row>
    <row r="66" spans="1:25" ht="12.75" customHeight="1">
      <c r="B66" s="513">
        <v>3</v>
      </c>
      <c r="C66" s="881" t="s">
        <v>119</v>
      </c>
      <c r="D66" s="853"/>
      <c r="E66" s="851"/>
      <c r="F66" s="417"/>
      <c r="G66" s="417"/>
      <c r="H66" s="417"/>
      <c r="I66" s="417"/>
      <c r="J66" s="417"/>
      <c r="K66" s="417"/>
      <c r="L66" s="417"/>
      <c r="M66" s="419"/>
      <c r="N66" s="419"/>
      <c r="O66" s="419"/>
      <c r="P66" s="418" t="s">
        <v>137</v>
      </c>
      <c r="Q66" s="494"/>
    </row>
    <row r="67" spans="1:25" ht="12.75" customHeight="1">
      <c r="B67" s="513">
        <v>4</v>
      </c>
      <c r="C67" s="881" t="s">
        <v>120</v>
      </c>
      <c r="D67" s="853"/>
      <c r="E67" s="851"/>
      <c r="F67" s="417"/>
      <c r="G67" s="417"/>
      <c r="H67" s="417"/>
      <c r="I67" s="417"/>
      <c r="J67" s="417"/>
      <c r="K67" s="417"/>
      <c r="L67" s="417"/>
      <c r="M67" s="419"/>
      <c r="N67" s="419"/>
      <c r="O67" s="419"/>
      <c r="P67" s="418" t="s">
        <v>137</v>
      </c>
      <c r="Q67" s="494"/>
    </row>
    <row r="68" spans="1:25" ht="12.75" customHeight="1">
      <c r="B68" s="513">
        <v>5</v>
      </c>
      <c r="C68" s="881" t="s">
        <v>121</v>
      </c>
      <c r="D68" s="853"/>
      <c r="E68" s="851"/>
      <c r="F68" s="417"/>
      <c r="G68" s="417"/>
      <c r="H68" s="417"/>
      <c r="I68" s="417"/>
      <c r="J68" s="417"/>
      <c r="K68" s="417"/>
      <c r="L68" s="417"/>
      <c r="M68" s="419"/>
      <c r="N68" s="419"/>
      <c r="O68" s="419"/>
      <c r="P68" s="418" t="s">
        <v>137</v>
      </c>
      <c r="Q68" s="494"/>
    </row>
    <row r="69" spans="1:25" ht="12.75" customHeight="1">
      <c r="B69" s="513">
        <v>6</v>
      </c>
      <c r="C69" s="881" t="s">
        <v>122</v>
      </c>
      <c r="D69" s="853"/>
      <c r="E69" s="851"/>
      <c r="F69" s="417"/>
      <c r="G69" s="417"/>
      <c r="H69" s="417"/>
      <c r="I69" s="417"/>
      <c r="J69" s="417"/>
      <c r="K69" s="417"/>
      <c r="L69" s="417"/>
      <c r="M69" s="419"/>
      <c r="N69" s="419"/>
      <c r="O69" s="419"/>
      <c r="P69" s="418" t="s">
        <v>137</v>
      </c>
      <c r="Q69" s="494"/>
    </row>
    <row r="70" spans="1:25" ht="12.75" customHeight="1">
      <c r="B70" s="513">
        <v>7</v>
      </c>
      <c r="C70" s="881" t="s">
        <v>123</v>
      </c>
      <c r="D70" s="853"/>
      <c r="E70" s="851"/>
      <c r="F70" s="417"/>
      <c r="G70" s="417"/>
      <c r="H70" s="417"/>
      <c r="I70" s="417"/>
      <c r="J70" s="417"/>
      <c r="K70" s="417"/>
      <c r="L70" s="417"/>
      <c r="M70" s="419"/>
      <c r="N70" s="419"/>
      <c r="O70" s="419"/>
      <c r="P70" s="418" t="s">
        <v>137</v>
      </c>
      <c r="Q70" s="494"/>
    </row>
    <row r="71" spans="1:25" ht="12.75" customHeight="1">
      <c r="B71" s="571">
        <v>8</v>
      </c>
      <c r="C71" s="881" t="s">
        <v>124</v>
      </c>
      <c r="D71" s="853"/>
      <c r="E71" s="851"/>
      <c r="F71" s="417"/>
      <c r="G71" s="417"/>
      <c r="H71" s="417"/>
      <c r="I71" s="417"/>
      <c r="J71" s="417"/>
      <c r="K71" s="417"/>
      <c r="L71" s="417"/>
      <c r="M71" s="419"/>
      <c r="N71" s="419"/>
      <c r="O71" s="419"/>
      <c r="P71" s="418" t="s">
        <v>137</v>
      </c>
      <c r="Q71" s="494"/>
    </row>
    <row r="72" spans="1:25" ht="12.75" customHeight="1">
      <c r="B72" s="546">
        <v>9</v>
      </c>
      <c r="C72" s="881" t="s">
        <v>125</v>
      </c>
      <c r="D72" s="853"/>
      <c r="E72" s="851"/>
      <c r="F72" s="417" t="s">
        <v>126</v>
      </c>
      <c r="G72" s="417"/>
      <c r="H72" s="417"/>
      <c r="I72" s="417"/>
      <c r="J72" s="417"/>
      <c r="K72" s="417"/>
      <c r="L72" s="417"/>
      <c r="M72" s="419"/>
      <c r="N72" s="419"/>
      <c r="O72" s="419" t="s">
        <v>126</v>
      </c>
      <c r="P72" s="418" t="s">
        <v>137</v>
      </c>
      <c r="Q72" s="494"/>
    </row>
    <row r="73" spans="1:25" ht="12.75" customHeight="1">
      <c r="A73" s="572"/>
      <c r="B73" s="573">
        <v>10</v>
      </c>
      <c r="C73" s="881" t="s">
        <v>128</v>
      </c>
      <c r="D73" s="853"/>
      <c r="E73" s="851"/>
      <c r="F73" s="417"/>
      <c r="G73" s="417"/>
      <c r="H73" s="417"/>
      <c r="I73" s="417"/>
      <c r="J73" s="417"/>
      <c r="K73" s="417"/>
      <c r="L73" s="417"/>
      <c r="M73" s="419"/>
      <c r="N73" s="419"/>
      <c r="O73" s="419"/>
      <c r="P73" s="418" t="s">
        <v>137</v>
      </c>
      <c r="Q73" s="572"/>
      <c r="R73" s="572"/>
      <c r="S73" s="572"/>
      <c r="T73" s="572"/>
      <c r="U73" s="572"/>
      <c r="V73" s="572"/>
      <c r="W73" s="572"/>
      <c r="X73" s="572"/>
      <c r="Y73" s="572"/>
    </row>
    <row r="74" spans="1:25" ht="12.75" customHeight="1">
      <c r="A74" s="572"/>
      <c r="B74" s="928" t="s">
        <v>129</v>
      </c>
      <c r="C74" s="928"/>
      <c r="D74" s="928"/>
      <c r="E74" s="928"/>
      <c r="F74" s="574">
        <f t="shared" ref="F74:O74" si="11">SUM(F61:F72)</f>
        <v>36</v>
      </c>
      <c r="G74" s="575">
        <f t="shared" si="11"/>
        <v>36</v>
      </c>
      <c r="H74" s="575">
        <f t="shared" si="11"/>
        <v>38</v>
      </c>
      <c r="I74" s="575">
        <f t="shared" si="11"/>
        <v>38</v>
      </c>
      <c r="J74" s="575">
        <f t="shared" si="11"/>
        <v>38</v>
      </c>
      <c r="K74" s="575">
        <f t="shared" si="11"/>
        <v>38</v>
      </c>
      <c r="L74" s="575">
        <f t="shared" si="11"/>
        <v>37</v>
      </c>
      <c r="M74" s="575">
        <f t="shared" si="11"/>
        <v>37</v>
      </c>
      <c r="N74" s="575">
        <f t="shared" si="11"/>
        <v>29</v>
      </c>
      <c r="O74" s="575">
        <f t="shared" si="11"/>
        <v>27</v>
      </c>
      <c r="P74" s="576">
        <f>SUM(F74:O74)</f>
        <v>354</v>
      </c>
      <c r="Q74" s="572"/>
      <c r="R74" s="572"/>
      <c r="S74" s="572"/>
      <c r="T74" s="572"/>
      <c r="U74" s="572"/>
      <c r="V74" s="572"/>
      <c r="W74" s="572"/>
      <c r="X74" s="572"/>
      <c r="Y74" s="572"/>
    </row>
    <row r="75" spans="1:25" ht="12.75" customHeight="1">
      <c r="A75" s="572"/>
      <c r="B75" s="577"/>
      <c r="C75" s="929" t="s">
        <v>222</v>
      </c>
      <c r="D75" s="930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</row>
    <row r="76" spans="1:25" ht="12.75" customHeight="1">
      <c r="C76" s="572" t="s">
        <v>77</v>
      </c>
      <c r="D76" s="572"/>
      <c r="Q76" s="494"/>
    </row>
    <row r="77" spans="1:25" ht="12.75" customHeight="1">
      <c r="C77" s="492" t="s">
        <v>134</v>
      </c>
      <c r="F77" s="931" t="s">
        <v>78</v>
      </c>
      <c r="G77" s="932"/>
      <c r="H77" s="932"/>
      <c r="I77" s="932"/>
      <c r="J77" s="932"/>
      <c r="K77" s="932"/>
      <c r="L77" s="932"/>
      <c r="M77" s="932"/>
      <c r="N77" s="932"/>
      <c r="O77" s="933"/>
      <c r="Q77" s="494"/>
    </row>
    <row r="78" spans="1:25" ht="12.75" customHeight="1">
      <c r="E78" s="494"/>
      <c r="F78" s="722">
        <v>34</v>
      </c>
      <c r="G78" s="723"/>
      <c r="H78" s="722">
        <v>35</v>
      </c>
      <c r="I78" s="723"/>
      <c r="J78" s="722">
        <v>36</v>
      </c>
      <c r="K78" s="723"/>
      <c r="L78" s="722">
        <v>36</v>
      </c>
      <c r="M78" s="723"/>
      <c r="N78" s="722">
        <v>25</v>
      </c>
      <c r="O78" s="723"/>
      <c r="Q78" s="494"/>
    </row>
    <row r="79" spans="1:25" ht="12.75" customHeight="1">
      <c r="E79" s="494"/>
      <c r="F79" s="512"/>
      <c r="G79" s="512"/>
      <c r="H79" s="512"/>
      <c r="I79" s="512"/>
      <c r="J79" s="512"/>
      <c r="K79" s="512"/>
      <c r="L79" s="512"/>
      <c r="M79" s="512"/>
      <c r="N79" s="512"/>
      <c r="O79" s="512"/>
      <c r="Q79" s="494"/>
    </row>
    <row r="80" spans="1:25" ht="12.75" customHeight="1">
      <c r="E80" s="494"/>
      <c r="Q80" s="494"/>
    </row>
    <row r="81" spans="3:17" ht="12.75" customHeight="1">
      <c r="C81" s="496"/>
      <c r="D81" s="496"/>
      <c r="E81" s="494"/>
      <c r="Q81" s="494"/>
    </row>
    <row r="82" spans="3:17" ht="12.75" customHeight="1">
      <c r="C82" s="494"/>
      <c r="D82" s="494"/>
      <c r="E82" s="494"/>
      <c r="Q82" s="494"/>
    </row>
    <row r="83" spans="3:17" ht="12.75" customHeight="1">
      <c r="C83" s="494"/>
      <c r="D83" s="494"/>
      <c r="E83" s="494"/>
      <c r="Q83" s="494"/>
    </row>
    <row r="84" spans="3:17" ht="12.75" customHeight="1">
      <c r="C84" s="494"/>
      <c r="D84" s="494"/>
      <c r="Q84" s="494"/>
    </row>
    <row r="85" spans="3:17" ht="12.75" customHeight="1">
      <c r="C85" s="494"/>
      <c r="D85" s="494"/>
      <c r="Q85" s="494"/>
    </row>
    <row r="86" spans="3:17" ht="12.75" customHeight="1">
      <c r="C86" s="494"/>
      <c r="D86" s="494"/>
      <c r="Q86" s="494"/>
    </row>
    <row r="87" spans="3:17" ht="12.75" customHeight="1">
      <c r="C87" s="494"/>
      <c r="D87" s="494"/>
      <c r="Q87" s="494"/>
    </row>
    <row r="88" spans="3:17" ht="12.75" customHeight="1">
      <c r="C88" s="494"/>
      <c r="D88" s="494"/>
      <c r="Q88" s="494"/>
    </row>
    <row r="89" spans="3:17" ht="12.75" customHeight="1">
      <c r="C89" s="494"/>
      <c r="D89" s="494"/>
      <c r="Q89" s="494"/>
    </row>
    <row r="90" spans="3:17" ht="12.75" customHeight="1">
      <c r="C90" s="494"/>
      <c r="D90" s="494"/>
      <c r="Q90" s="494"/>
    </row>
    <row r="91" spans="3:17" ht="12.75" customHeight="1">
      <c r="C91" s="494"/>
      <c r="D91" s="494"/>
      <c r="Q91" s="494"/>
    </row>
    <row r="92" spans="3:17" ht="12.75" customHeight="1">
      <c r="Q92" s="494"/>
    </row>
    <row r="93" spans="3:17" ht="12.75" customHeight="1">
      <c r="Q93" s="494"/>
    </row>
    <row r="94" spans="3:17" ht="12.75" customHeight="1">
      <c r="Q94" s="494"/>
    </row>
    <row r="95" spans="3:17" ht="12.75" customHeight="1">
      <c r="Q95" s="494"/>
    </row>
    <row r="96" spans="3:17" ht="12.75" customHeight="1">
      <c r="Q96" s="494"/>
    </row>
    <row r="97" spans="17:17" ht="12.75" customHeight="1">
      <c r="Q97" s="494"/>
    </row>
    <row r="98" spans="17:17" ht="12.75" customHeight="1">
      <c r="Q98" s="494"/>
    </row>
    <row r="99" spans="17:17" ht="12.75" customHeight="1">
      <c r="Q99" s="494"/>
    </row>
    <row r="100" spans="17:17" ht="12.75" customHeight="1">
      <c r="Q100" s="494"/>
    </row>
    <row r="101" spans="17:17" ht="12.75" customHeight="1">
      <c r="Q101" s="494"/>
    </row>
    <row r="102" spans="17:17" ht="12.75" customHeight="1">
      <c r="Q102" s="494"/>
    </row>
    <row r="103" spans="17:17" ht="12.75" customHeight="1">
      <c r="Q103" s="494"/>
    </row>
    <row r="104" spans="17:17" ht="12.75" customHeight="1">
      <c r="Q104" s="494"/>
    </row>
    <row r="105" spans="17:17" ht="12.75" customHeight="1">
      <c r="Q105" s="494"/>
    </row>
    <row r="106" spans="17:17" ht="12.75" customHeight="1">
      <c r="Q106" s="494"/>
    </row>
    <row r="107" spans="17:17" ht="12.75" customHeight="1">
      <c r="Q107" s="494"/>
    </row>
    <row r="108" spans="17:17" ht="12.75" customHeight="1">
      <c r="Q108" s="494"/>
    </row>
    <row r="109" spans="17:17" ht="12.75" customHeight="1">
      <c r="Q109" s="494"/>
    </row>
    <row r="110" spans="17:17" ht="12.75" customHeight="1">
      <c r="Q110" s="494"/>
    </row>
    <row r="111" spans="17:17" ht="12.75" customHeight="1">
      <c r="Q111" s="494"/>
    </row>
    <row r="112" spans="17:17" ht="12.75" customHeight="1">
      <c r="Q112" s="494"/>
    </row>
    <row r="113" spans="17:17" ht="12.75" customHeight="1">
      <c r="Q113" s="494"/>
    </row>
    <row r="114" spans="17:17" ht="12.75" customHeight="1">
      <c r="Q114" s="494"/>
    </row>
    <row r="115" spans="17:17" ht="12.75" customHeight="1">
      <c r="Q115" s="494"/>
    </row>
    <row r="116" spans="17:17" ht="12.75" customHeight="1">
      <c r="Q116" s="494"/>
    </row>
    <row r="117" spans="17:17" ht="12.75" customHeight="1">
      <c r="Q117" s="494"/>
    </row>
    <row r="118" spans="17:17" ht="12.75" customHeight="1">
      <c r="Q118" s="494"/>
    </row>
    <row r="119" spans="17:17" ht="12.75" customHeight="1">
      <c r="Q119" s="494"/>
    </row>
    <row r="120" spans="17:17" ht="12.75" customHeight="1">
      <c r="Q120" s="494"/>
    </row>
    <row r="121" spans="17:17" ht="12.75" customHeight="1">
      <c r="Q121" s="494"/>
    </row>
    <row r="122" spans="17:17" ht="12.75" customHeight="1">
      <c r="Q122" s="494"/>
    </row>
    <row r="123" spans="17:17" ht="12.75" customHeight="1">
      <c r="Q123" s="494"/>
    </row>
    <row r="124" spans="17:17" ht="12.75" customHeight="1">
      <c r="Q124" s="494"/>
    </row>
    <row r="125" spans="17:17" ht="12.75" customHeight="1">
      <c r="Q125" s="494"/>
    </row>
    <row r="126" spans="17:17" ht="12.75" customHeight="1">
      <c r="Q126" s="494"/>
    </row>
    <row r="127" spans="17:17" ht="12.75" customHeight="1">
      <c r="Q127" s="494"/>
    </row>
    <row r="128" spans="17:17" ht="12.75" customHeight="1">
      <c r="Q128" s="494"/>
    </row>
    <row r="129" spans="17:17" ht="12.75" customHeight="1">
      <c r="Q129" s="494"/>
    </row>
    <row r="130" spans="17:17" ht="12.75" customHeight="1">
      <c r="Q130" s="494"/>
    </row>
    <row r="131" spans="17:17" ht="12.75" customHeight="1">
      <c r="Q131" s="494"/>
    </row>
    <row r="132" spans="17:17" ht="12.75" customHeight="1">
      <c r="Q132" s="494"/>
    </row>
    <row r="133" spans="17:17" ht="12.75" customHeight="1">
      <c r="Q133" s="494"/>
    </row>
    <row r="134" spans="17:17" ht="12.75" customHeight="1">
      <c r="Q134" s="494"/>
    </row>
    <row r="135" spans="17:17" ht="12.75" customHeight="1">
      <c r="Q135" s="494"/>
    </row>
    <row r="136" spans="17:17" ht="12.75" customHeight="1">
      <c r="Q136" s="494"/>
    </row>
    <row r="137" spans="17:17" ht="12.75" customHeight="1">
      <c r="Q137" s="494"/>
    </row>
    <row r="138" spans="17:17" ht="12.75" customHeight="1">
      <c r="Q138" s="494"/>
    </row>
    <row r="139" spans="17:17" ht="12.75" customHeight="1">
      <c r="Q139" s="494"/>
    </row>
    <row r="140" spans="17:17" ht="12.75" customHeight="1">
      <c r="Q140" s="494"/>
    </row>
    <row r="141" spans="17:17" ht="12.75" customHeight="1">
      <c r="Q141" s="494"/>
    </row>
    <row r="142" spans="17:17" ht="12.75" customHeight="1">
      <c r="Q142" s="494"/>
    </row>
    <row r="143" spans="17:17" ht="12.75" customHeight="1">
      <c r="Q143" s="494"/>
    </row>
    <row r="144" spans="17:17" ht="12.75" customHeight="1">
      <c r="Q144" s="494"/>
    </row>
    <row r="145" spans="17:17" ht="12.75" customHeight="1">
      <c r="Q145" s="494"/>
    </row>
    <row r="146" spans="17:17" ht="12.75" customHeight="1">
      <c r="Q146" s="494"/>
    </row>
    <row r="147" spans="17:17" ht="12.75" customHeight="1">
      <c r="Q147" s="494"/>
    </row>
    <row r="148" spans="17:17" ht="12.75" customHeight="1">
      <c r="Q148" s="494"/>
    </row>
    <row r="149" spans="17:17" ht="12.75" customHeight="1">
      <c r="Q149" s="494"/>
    </row>
    <row r="150" spans="17:17" ht="12.75" customHeight="1">
      <c r="Q150" s="494"/>
    </row>
    <row r="151" spans="17:17" ht="12.75" customHeight="1">
      <c r="Q151" s="494"/>
    </row>
    <row r="152" spans="17:17" ht="12.75" customHeight="1">
      <c r="Q152" s="494"/>
    </row>
    <row r="153" spans="17:17" ht="12.75" customHeight="1">
      <c r="Q153" s="494"/>
    </row>
    <row r="154" spans="17:17" ht="12.75" customHeight="1">
      <c r="Q154" s="494"/>
    </row>
    <row r="155" spans="17:17" ht="12.75" customHeight="1">
      <c r="Q155" s="494"/>
    </row>
    <row r="156" spans="17:17" ht="12.75" customHeight="1">
      <c r="Q156" s="494"/>
    </row>
    <row r="157" spans="17:17" ht="12.75" customHeight="1">
      <c r="Q157" s="494"/>
    </row>
    <row r="158" spans="17:17" ht="12.75" customHeight="1">
      <c r="Q158" s="494"/>
    </row>
    <row r="159" spans="17:17" ht="12.75" customHeight="1">
      <c r="Q159" s="494"/>
    </row>
    <row r="160" spans="17:17" ht="12.75" customHeight="1">
      <c r="Q160" s="494"/>
    </row>
    <row r="161" spans="17:17" ht="12.75" customHeight="1">
      <c r="Q161" s="494"/>
    </row>
    <row r="162" spans="17:17" ht="12.75" customHeight="1">
      <c r="Q162" s="494"/>
    </row>
    <row r="163" spans="17:17" ht="12.75" customHeight="1">
      <c r="Q163" s="494"/>
    </row>
    <row r="164" spans="17:17" ht="12.75" customHeight="1">
      <c r="Q164" s="494"/>
    </row>
    <row r="165" spans="17:17" ht="12.75" customHeight="1">
      <c r="Q165" s="494"/>
    </row>
    <row r="166" spans="17:17" ht="12.75" customHeight="1">
      <c r="Q166" s="494"/>
    </row>
    <row r="167" spans="17:17" ht="12.75" customHeight="1">
      <c r="Q167" s="494"/>
    </row>
    <row r="168" spans="17:17" ht="12.75" customHeight="1">
      <c r="Q168" s="494"/>
    </row>
    <row r="169" spans="17:17" ht="12.75" customHeight="1">
      <c r="Q169" s="494"/>
    </row>
    <row r="170" spans="17:17" ht="12.75" customHeight="1">
      <c r="Q170" s="494"/>
    </row>
    <row r="171" spans="17:17" ht="12.75" customHeight="1">
      <c r="Q171" s="494"/>
    </row>
    <row r="172" spans="17:17" ht="12.75" customHeight="1">
      <c r="Q172" s="494"/>
    </row>
    <row r="173" spans="17:17" ht="12.75" customHeight="1">
      <c r="Q173" s="494"/>
    </row>
    <row r="174" spans="17:17" ht="12.75" customHeight="1">
      <c r="Q174" s="494"/>
    </row>
    <row r="175" spans="17:17" ht="12.75" customHeight="1">
      <c r="Q175" s="494"/>
    </row>
    <row r="176" spans="17:17" ht="12.75" customHeight="1">
      <c r="Q176" s="494"/>
    </row>
    <row r="177" spans="17:17" ht="12.75" customHeight="1">
      <c r="Q177" s="494"/>
    </row>
    <row r="178" spans="17:17" ht="12.75" customHeight="1">
      <c r="Q178" s="494"/>
    </row>
    <row r="179" spans="17:17" ht="12.75" customHeight="1">
      <c r="Q179" s="494"/>
    </row>
    <row r="180" spans="17:17" ht="12.75" customHeight="1">
      <c r="Q180" s="494"/>
    </row>
    <row r="181" spans="17:17" ht="12.75" customHeight="1">
      <c r="Q181" s="494"/>
    </row>
    <row r="182" spans="17:17" ht="12.75" customHeight="1">
      <c r="Q182" s="494"/>
    </row>
    <row r="183" spans="17:17" ht="12.75" customHeight="1">
      <c r="Q183" s="494"/>
    </row>
    <row r="184" spans="17:17" ht="12.75" customHeight="1">
      <c r="Q184" s="494"/>
    </row>
    <row r="185" spans="17:17" ht="12.75" customHeight="1">
      <c r="Q185" s="494"/>
    </row>
    <row r="186" spans="17:17" ht="12.75" customHeight="1">
      <c r="Q186" s="494"/>
    </row>
    <row r="187" spans="17:17" ht="12.75" customHeight="1">
      <c r="Q187" s="494"/>
    </row>
    <row r="188" spans="17:17" ht="12.75" customHeight="1">
      <c r="Q188" s="494"/>
    </row>
    <row r="189" spans="17:17" ht="12.75" customHeight="1">
      <c r="Q189" s="494"/>
    </row>
    <row r="190" spans="17:17" ht="12.75" customHeight="1">
      <c r="Q190" s="494"/>
    </row>
    <row r="191" spans="17:17" ht="12.75" customHeight="1">
      <c r="Q191" s="494"/>
    </row>
    <row r="192" spans="17:17" ht="12.75" customHeight="1">
      <c r="Q192" s="494"/>
    </row>
    <row r="193" spans="17:17" ht="12.75" customHeight="1">
      <c r="Q193" s="494"/>
    </row>
    <row r="194" spans="17:17" ht="12.75" customHeight="1">
      <c r="Q194" s="494"/>
    </row>
    <row r="195" spans="17:17" ht="12.75" customHeight="1">
      <c r="Q195" s="494"/>
    </row>
    <row r="196" spans="17:17" ht="12.75" customHeight="1">
      <c r="Q196" s="494"/>
    </row>
    <row r="197" spans="17:17" ht="12.75" customHeight="1">
      <c r="Q197" s="494"/>
    </row>
    <row r="198" spans="17:17" ht="12.75" customHeight="1">
      <c r="Q198" s="494"/>
    </row>
    <row r="199" spans="17:17" ht="12.75" customHeight="1">
      <c r="Q199" s="494"/>
    </row>
    <row r="200" spans="17:17" ht="12.75" customHeight="1">
      <c r="Q200" s="494"/>
    </row>
    <row r="201" spans="17:17" ht="12.75" customHeight="1">
      <c r="Q201" s="494"/>
    </row>
    <row r="202" spans="17:17" ht="12.75" customHeight="1">
      <c r="Q202" s="494"/>
    </row>
    <row r="203" spans="17:17" ht="12.75" customHeight="1">
      <c r="Q203" s="494"/>
    </row>
    <row r="204" spans="17:17" ht="12.75" customHeight="1">
      <c r="Q204" s="494"/>
    </row>
    <row r="205" spans="17:17" ht="12.75" customHeight="1">
      <c r="Q205" s="494"/>
    </row>
    <row r="206" spans="17:17" ht="12.75" customHeight="1">
      <c r="Q206" s="494"/>
    </row>
    <row r="207" spans="17:17" ht="12.75" customHeight="1">
      <c r="Q207" s="494"/>
    </row>
    <row r="208" spans="17:17" ht="12.75" customHeight="1">
      <c r="Q208" s="494"/>
    </row>
    <row r="209" spans="17:17" ht="12.75" customHeight="1">
      <c r="Q209" s="494"/>
    </row>
    <row r="210" spans="17:17" ht="12.75" customHeight="1">
      <c r="Q210" s="494"/>
    </row>
    <row r="211" spans="17:17" ht="12.75" customHeight="1">
      <c r="Q211" s="494"/>
    </row>
    <row r="212" spans="17:17" ht="12.75" customHeight="1">
      <c r="Q212" s="494"/>
    </row>
    <row r="213" spans="17:17" ht="12.75" customHeight="1">
      <c r="Q213" s="494"/>
    </row>
    <row r="214" spans="17:17" ht="12.75" customHeight="1">
      <c r="Q214" s="494"/>
    </row>
    <row r="215" spans="17:17" ht="12.75" customHeight="1">
      <c r="Q215" s="494"/>
    </row>
    <row r="216" spans="17:17" ht="12.75" customHeight="1">
      <c r="Q216" s="494"/>
    </row>
    <row r="217" spans="17:17" ht="12.75" customHeight="1">
      <c r="Q217" s="494"/>
    </row>
    <row r="218" spans="17:17" ht="12.75" customHeight="1">
      <c r="Q218" s="494"/>
    </row>
    <row r="219" spans="17:17" ht="12.75" customHeight="1">
      <c r="Q219" s="494"/>
    </row>
    <row r="220" spans="17:17" ht="12.75" customHeight="1">
      <c r="Q220" s="494"/>
    </row>
    <row r="221" spans="17:17" ht="12.75" customHeight="1">
      <c r="Q221" s="494"/>
    </row>
    <row r="222" spans="17:17" ht="12.75" customHeight="1">
      <c r="Q222" s="494"/>
    </row>
    <row r="223" spans="17:17" ht="12.75" customHeight="1">
      <c r="Q223" s="494"/>
    </row>
    <row r="224" spans="17:17" ht="12.75" customHeight="1">
      <c r="Q224" s="494"/>
    </row>
    <row r="225" spans="17:17" ht="12.75" customHeight="1">
      <c r="Q225" s="494"/>
    </row>
    <row r="226" spans="17:17" ht="12.75" customHeight="1">
      <c r="Q226" s="494"/>
    </row>
    <row r="227" spans="17:17" ht="12.75" customHeight="1">
      <c r="Q227" s="494"/>
    </row>
    <row r="228" spans="17:17" ht="12.75" customHeight="1">
      <c r="Q228" s="494"/>
    </row>
    <row r="229" spans="17:17" ht="12.75" customHeight="1">
      <c r="Q229" s="494"/>
    </row>
    <row r="230" spans="17:17" ht="12.75" customHeight="1">
      <c r="Q230" s="494"/>
    </row>
    <row r="231" spans="17:17" ht="12.75" customHeight="1">
      <c r="Q231" s="494"/>
    </row>
    <row r="232" spans="17:17" ht="12.75" customHeight="1">
      <c r="Q232" s="494"/>
    </row>
    <row r="233" spans="17:17" ht="12.75" customHeight="1">
      <c r="Q233" s="494"/>
    </row>
    <row r="234" spans="17:17" ht="12.75" customHeight="1">
      <c r="Q234" s="494"/>
    </row>
    <row r="235" spans="17:17" ht="12.75" customHeight="1">
      <c r="Q235" s="494"/>
    </row>
    <row r="236" spans="17:17" ht="12.75" customHeight="1">
      <c r="Q236" s="494"/>
    </row>
    <row r="237" spans="17:17" ht="12.75" customHeight="1">
      <c r="Q237" s="494"/>
    </row>
    <row r="238" spans="17:17" ht="12.75" customHeight="1">
      <c r="Q238" s="494"/>
    </row>
    <row r="239" spans="17:17" ht="12.75" customHeight="1">
      <c r="Q239" s="494"/>
    </row>
    <row r="240" spans="17:17" ht="12.75" customHeight="1">
      <c r="Q240" s="494"/>
    </row>
    <row r="241" spans="17:17" ht="12.75" customHeight="1">
      <c r="Q241" s="494"/>
    </row>
    <row r="242" spans="17:17" ht="12.75" customHeight="1">
      <c r="Q242" s="494"/>
    </row>
    <row r="243" spans="17:17" ht="12.75" customHeight="1">
      <c r="Q243" s="494"/>
    </row>
    <row r="244" spans="17:17" ht="12.75" customHeight="1">
      <c r="Q244" s="494"/>
    </row>
    <row r="245" spans="17:17" ht="12.75" customHeight="1">
      <c r="Q245" s="494"/>
    </row>
    <row r="246" spans="17:17" ht="12.75" customHeight="1">
      <c r="Q246" s="494"/>
    </row>
    <row r="247" spans="17:17" ht="12.75" customHeight="1">
      <c r="Q247" s="494"/>
    </row>
    <row r="248" spans="17:17" ht="12.75" customHeight="1">
      <c r="Q248" s="494"/>
    </row>
    <row r="249" spans="17:17" ht="12.75" customHeight="1">
      <c r="Q249" s="494"/>
    </row>
    <row r="250" spans="17:17" ht="12.75" customHeight="1">
      <c r="Q250" s="494"/>
    </row>
    <row r="251" spans="17:17" ht="12.75" customHeight="1">
      <c r="Q251" s="494"/>
    </row>
    <row r="252" spans="17:17" ht="12.75" customHeight="1">
      <c r="Q252" s="494"/>
    </row>
    <row r="253" spans="17:17" ht="12.75" customHeight="1">
      <c r="Q253" s="494"/>
    </row>
    <row r="254" spans="17:17" ht="12.75" customHeight="1">
      <c r="Q254" s="494"/>
    </row>
    <row r="255" spans="17:17" ht="12.75" customHeight="1">
      <c r="Q255" s="494"/>
    </row>
    <row r="256" spans="17:17" ht="12.75" customHeight="1">
      <c r="Q256" s="494"/>
    </row>
    <row r="257" spans="17:17" ht="12.75" customHeight="1">
      <c r="Q257" s="494"/>
    </row>
    <row r="258" spans="17:17" ht="12.75" customHeight="1">
      <c r="Q258" s="494"/>
    </row>
    <row r="259" spans="17:17" ht="12.75" customHeight="1">
      <c r="Q259" s="494"/>
    </row>
    <row r="260" spans="17:17" ht="12.75" customHeight="1">
      <c r="Q260" s="494"/>
    </row>
    <row r="261" spans="17:17" ht="12.75" customHeight="1">
      <c r="Q261" s="494"/>
    </row>
    <row r="262" spans="17:17" ht="12.75" customHeight="1">
      <c r="Q262" s="494"/>
    </row>
    <row r="263" spans="17:17" ht="12.75" customHeight="1">
      <c r="Q263" s="494"/>
    </row>
    <row r="264" spans="17:17" ht="12.75" customHeight="1">
      <c r="Q264" s="494"/>
    </row>
    <row r="265" spans="17:17" ht="12.75" customHeight="1">
      <c r="Q265" s="494"/>
    </row>
    <row r="266" spans="17:17" ht="12.75" customHeight="1">
      <c r="Q266" s="494"/>
    </row>
    <row r="267" spans="17:17" ht="12.75" customHeight="1">
      <c r="Q267" s="494"/>
    </row>
    <row r="268" spans="17:17" ht="12.75" customHeight="1">
      <c r="Q268" s="494"/>
    </row>
    <row r="269" spans="17:17" ht="12.75" customHeight="1">
      <c r="Q269" s="494"/>
    </row>
    <row r="270" spans="17:17" ht="12.75" customHeight="1">
      <c r="Q270" s="494"/>
    </row>
    <row r="271" spans="17:17" ht="12.75" customHeight="1">
      <c r="Q271" s="494"/>
    </row>
    <row r="272" spans="17:17" ht="12.75" customHeight="1">
      <c r="Q272" s="494"/>
    </row>
    <row r="273" spans="17:17" ht="12.75" customHeight="1">
      <c r="Q273" s="494"/>
    </row>
    <row r="274" spans="17:17" ht="12.75" customHeight="1">
      <c r="Q274" s="494"/>
    </row>
    <row r="275" spans="17:17" ht="12.75" customHeight="1">
      <c r="Q275" s="494"/>
    </row>
    <row r="276" spans="17:17" ht="12.75" customHeight="1">
      <c r="Q276" s="494"/>
    </row>
    <row r="277" spans="17:17" ht="12.75" customHeight="1">
      <c r="Q277" s="494"/>
    </row>
    <row r="278" spans="17:17" ht="12.75" customHeight="1">
      <c r="Q278" s="494"/>
    </row>
    <row r="279" spans="17:17" ht="12.75" customHeight="1">
      <c r="Q279" s="494"/>
    </row>
    <row r="280" spans="17:17" ht="12.75" customHeight="1">
      <c r="Q280" s="494"/>
    </row>
    <row r="281" spans="17:17" ht="12.75" customHeight="1">
      <c r="Q281" s="494"/>
    </row>
    <row r="282" spans="17:17" ht="12.75" customHeight="1">
      <c r="Q282" s="494"/>
    </row>
    <row r="283" spans="17:17" ht="12.75" customHeight="1">
      <c r="Q283" s="494"/>
    </row>
    <row r="284" spans="17:17" ht="12.75" customHeight="1">
      <c r="Q284" s="494"/>
    </row>
    <row r="285" spans="17:17" ht="12.75" customHeight="1">
      <c r="Q285" s="494"/>
    </row>
    <row r="286" spans="17:17" ht="12.75" customHeight="1">
      <c r="Q286" s="494"/>
    </row>
    <row r="287" spans="17:17" ht="12.75" customHeight="1">
      <c r="Q287" s="494"/>
    </row>
    <row r="288" spans="17:17" ht="12.75" customHeight="1">
      <c r="Q288" s="494"/>
    </row>
    <row r="289" spans="17:17" ht="12.75" customHeight="1">
      <c r="Q289" s="494"/>
    </row>
    <row r="290" spans="17:17" ht="12.75" customHeight="1">
      <c r="Q290" s="494"/>
    </row>
    <row r="291" spans="17:17" ht="15.75" customHeight="1"/>
    <row r="292" spans="17:17" ht="15.75" customHeight="1"/>
    <row r="293" spans="17:17" ht="15.75" customHeight="1"/>
    <row r="294" spans="17:17" ht="15.75" customHeight="1"/>
    <row r="295" spans="17:17" ht="15.75" customHeight="1"/>
    <row r="296" spans="17:17" ht="15.75" customHeight="1"/>
    <row r="297" spans="17:17" ht="15.75" customHeight="1"/>
    <row r="298" spans="17:17" ht="15.75" customHeight="1"/>
    <row r="299" spans="17:17" ht="15.75" customHeight="1"/>
    <row r="300" spans="17:17" ht="15.75" customHeight="1"/>
    <row r="301" spans="17:17" ht="15.75" customHeight="1"/>
    <row r="302" spans="17:17" ht="15.75" customHeight="1"/>
    <row r="303" spans="17:17" ht="15.75" customHeight="1"/>
    <row r="304" spans="17:17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71">
    <mergeCell ref="B2:E2"/>
    <mergeCell ref="B10:B11"/>
    <mergeCell ref="C10:C11"/>
    <mergeCell ref="E10:E11"/>
    <mergeCell ref="F10:O10"/>
    <mergeCell ref="B28:P28"/>
    <mergeCell ref="X10:Y10"/>
    <mergeCell ref="F11:G11"/>
    <mergeCell ref="H11:I11"/>
    <mergeCell ref="J11:K11"/>
    <mergeCell ref="L11:M11"/>
    <mergeCell ref="N11:O11"/>
    <mergeCell ref="S11:V11"/>
    <mergeCell ref="P10:P11"/>
    <mergeCell ref="Q13:Q14"/>
    <mergeCell ref="Q18:Q21"/>
    <mergeCell ref="C23:D23"/>
    <mergeCell ref="B27:E27"/>
    <mergeCell ref="C16:D16"/>
    <mergeCell ref="C44:D44"/>
    <mergeCell ref="B31:E31"/>
    <mergeCell ref="B32:B33"/>
    <mergeCell ref="C32:D33"/>
    <mergeCell ref="B34:B35"/>
    <mergeCell ref="C34:D35"/>
    <mergeCell ref="B36:B37"/>
    <mergeCell ref="C36:D37"/>
    <mergeCell ref="B38:B39"/>
    <mergeCell ref="C38:D39"/>
    <mergeCell ref="C40:D41"/>
    <mergeCell ref="B40:B41"/>
    <mergeCell ref="B42:B43"/>
    <mergeCell ref="C42:D43"/>
    <mergeCell ref="B57:E57"/>
    <mergeCell ref="C46:D47"/>
    <mergeCell ref="B46:B47"/>
    <mergeCell ref="C52:D53"/>
    <mergeCell ref="C48:D48"/>
    <mergeCell ref="C49:D49"/>
    <mergeCell ref="C50:D50"/>
    <mergeCell ref="C54:D55"/>
    <mergeCell ref="B54:B55"/>
    <mergeCell ref="B56:E56"/>
    <mergeCell ref="C51:D51"/>
    <mergeCell ref="B52:B53"/>
    <mergeCell ref="B58:E58"/>
    <mergeCell ref="B60:E60"/>
    <mergeCell ref="B61:E61"/>
    <mergeCell ref="B62:B63"/>
    <mergeCell ref="C62:C63"/>
    <mergeCell ref="D62:E62"/>
    <mergeCell ref="F78:G78"/>
    <mergeCell ref="H78:I78"/>
    <mergeCell ref="J78:K78"/>
    <mergeCell ref="L78:M78"/>
    <mergeCell ref="N78:O78"/>
    <mergeCell ref="P62:P63"/>
    <mergeCell ref="D63:E63"/>
    <mergeCell ref="B74:E74"/>
    <mergeCell ref="C75:D75"/>
    <mergeCell ref="F77:O77"/>
    <mergeCell ref="C65:E65"/>
    <mergeCell ref="C64:E64"/>
    <mergeCell ref="C66:E66"/>
    <mergeCell ref="C67:E67"/>
    <mergeCell ref="C68:E68"/>
    <mergeCell ref="C69:E69"/>
    <mergeCell ref="C70:E70"/>
    <mergeCell ref="C71:E71"/>
    <mergeCell ref="C72:E72"/>
    <mergeCell ref="C73:E73"/>
  </mergeCells>
  <conditionalFormatting sqref="E80 C83:D83">
    <cfRule type="cellIs" dxfId="162" priority="3" operator="greaterThan">
      <formula>0</formula>
    </cfRule>
  </conditionalFormatting>
  <conditionalFormatting sqref="V13">
    <cfRule type="cellIs" dxfId="161" priority="4" operator="lessThan">
      <formula>$U$13</formula>
    </cfRule>
  </conditionalFormatting>
  <conditionalFormatting sqref="V14">
    <cfRule type="cellIs" dxfId="160" priority="5" operator="lessThan">
      <formula>$U$14</formula>
    </cfRule>
  </conditionalFormatting>
  <conditionalFormatting sqref="V16">
    <cfRule type="cellIs" dxfId="159" priority="6" operator="lessThan">
      <formula>$U$16</formula>
    </cfRule>
  </conditionalFormatting>
  <conditionalFormatting sqref="F56:O56">
    <cfRule type="cellIs" dxfId="158" priority="7" operator="lessThan">
      <formula>$F$45/2</formula>
    </cfRule>
  </conditionalFormatting>
  <conditionalFormatting sqref="P59">
    <cfRule type="cellIs" dxfId="157" priority="8" operator="lessThan">
      <formula>#REF!</formula>
    </cfRule>
  </conditionalFormatting>
  <conditionalFormatting sqref="P59">
    <cfRule type="cellIs" dxfId="156" priority="9" operator="greaterThan">
      <formula>#REF!</formula>
    </cfRule>
  </conditionalFormatting>
  <conditionalFormatting sqref="F61">
    <cfRule type="cellIs" dxfId="155" priority="10" operator="lessThan">
      <formula>$F$78</formula>
    </cfRule>
  </conditionalFormatting>
  <conditionalFormatting sqref="F61">
    <cfRule type="cellIs" dxfId="154" priority="11" operator="greaterThan">
      <formula>$F$78</formula>
    </cfRule>
  </conditionalFormatting>
  <conditionalFormatting sqref="G61">
    <cfRule type="cellIs" dxfId="153" priority="12" operator="lessThan">
      <formula>$F$78</formula>
    </cfRule>
  </conditionalFormatting>
  <conditionalFormatting sqref="G61">
    <cfRule type="cellIs" dxfId="152" priority="13" operator="greaterThan">
      <formula>$F$78</formula>
    </cfRule>
  </conditionalFormatting>
  <conditionalFormatting sqref="H61">
    <cfRule type="cellIs" dxfId="151" priority="15" operator="lessThan">
      <formula>$H$78</formula>
    </cfRule>
  </conditionalFormatting>
  <conditionalFormatting sqref="H61">
    <cfRule type="cellIs" dxfId="150" priority="16" operator="greaterThan">
      <formula>$H$78</formula>
    </cfRule>
  </conditionalFormatting>
  <conditionalFormatting sqref="I61">
    <cfRule type="cellIs" dxfId="149" priority="17" operator="lessThan">
      <formula>$H$78</formula>
    </cfRule>
  </conditionalFormatting>
  <conditionalFormatting sqref="I61">
    <cfRule type="cellIs" dxfId="148" priority="18" operator="greaterThan">
      <formula>$H$78</formula>
    </cfRule>
  </conditionalFormatting>
  <conditionalFormatting sqref="J61">
    <cfRule type="cellIs" dxfId="147" priority="19" operator="lessThan">
      <formula>$J$78</formula>
    </cfRule>
  </conditionalFormatting>
  <conditionalFormatting sqref="J61">
    <cfRule type="cellIs" dxfId="146" priority="20" operator="greaterThan">
      <formula>$J$78</formula>
    </cfRule>
  </conditionalFormatting>
  <conditionalFormatting sqref="K61">
    <cfRule type="cellIs" dxfId="145" priority="21" operator="lessThan">
      <formula>$J$78</formula>
    </cfRule>
  </conditionalFormatting>
  <conditionalFormatting sqref="K61">
    <cfRule type="cellIs" dxfId="144" priority="22" operator="greaterThan">
      <formula>$J$78</formula>
    </cfRule>
  </conditionalFormatting>
  <conditionalFormatting sqref="L61">
    <cfRule type="cellIs" dxfId="143" priority="23" operator="lessThan">
      <formula>$L$78</formula>
    </cfRule>
  </conditionalFormatting>
  <conditionalFormatting sqref="L61">
    <cfRule type="cellIs" dxfId="142" priority="24" operator="greaterThan">
      <formula>$L$78</formula>
    </cfRule>
  </conditionalFormatting>
  <conditionalFormatting sqref="M61">
    <cfRule type="cellIs" dxfId="141" priority="25" operator="lessThan">
      <formula>$L$78</formula>
    </cfRule>
  </conditionalFormatting>
  <conditionalFormatting sqref="M61">
    <cfRule type="cellIs" dxfId="140" priority="26" operator="greaterThan">
      <formula>$L$78</formula>
    </cfRule>
  </conditionalFormatting>
  <conditionalFormatting sqref="N61">
    <cfRule type="cellIs" dxfId="139" priority="27" operator="lessThan">
      <formula>$N$78</formula>
    </cfRule>
  </conditionalFormatting>
  <conditionalFormatting sqref="N61">
    <cfRule type="cellIs" dxfId="138" priority="28" operator="greaterThan">
      <formula>$N$78</formula>
    </cfRule>
  </conditionalFormatting>
  <conditionalFormatting sqref="O61">
    <cfRule type="cellIs" dxfId="137" priority="29" operator="lessThan">
      <formula>$N$78</formula>
    </cfRule>
  </conditionalFormatting>
  <conditionalFormatting sqref="O61">
    <cfRule type="cellIs" dxfId="136" priority="30" operator="greaterThan">
      <formula>$N$78</formula>
    </cfRule>
  </conditionalFormatting>
  <conditionalFormatting sqref="H57">
    <cfRule type="cellIs" dxfId="135" priority="33" operator="lessThan">
      <formula>$H$58</formula>
    </cfRule>
  </conditionalFormatting>
  <conditionalFormatting sqref="H57">
    <cfRule type="cellIs" dxfId="134" priority="34" operator="greaterThan">
      <formula>$H$58</formula>
    </cfRule>
  </conditionalFormatting>
  <conditionalFormatting sqref="I57">
    <cfRule type="cellIs" dxfId="133" priority="35" operator="lessThan">
      <formula>$I$58</formula>
    </cfRule>
  </conditionalFormatting>
  <conditionalFormatting sqref="I57">
    <cfRule type="cellIs" dxfId="132" priority="36" operator="greaterThan">
      <formula>$I$58</formula>
    </cfRule>
  </conditionalFormatting>
  <conditionalFormatting sqref="J57">
    <cfRule type="cellIs" dxfId="131" priority="37" operator="lessThan">
      <formula>$J$58</formula>
    </cfRule>
  </conditionalFormatting>
  <conditionalFormatting sqref="J57">
    <cfRule type="cellIs" dxfId="130" priority="38" operator="greaterThan">
      <formula>$J$58</formula>
    </cfRule>
  </conditionalFormatting>
  <conditionalFormatting sqref="K57">
    <cfRule type="cellIs" dxfId="129" priority="39" operator="lessThan">
      <formula>$K$58</formula>
    </cfRule>
  </conditionalFormatting>
  <conditionalFormatting sqref="K57">
    <cfRule type="cellIs" dxfId="128" priority="40" operator="greaterThan">
      <formula>$K$58</formula>
    </cfRule>
  </conditionalFormatting>
  <conditionalFormatting sqref="L57">
    <cfRule type="cellIs" dxfId="127" priority="41" operator="lessThan">
      <formula>$L$58</formula>
    </cfRule>
  </conditionalFormatting>
  <conditionalFormatting sqref="L57">
    <cfRule type="cellIs" dxfId="126" priority="42" operator="greaterThan">
      <formula>$L$58</formula>
    </cfRule>
  </conditionalFormatting>
  <conditionalFormatting sqref="M57">
    <cfRule type="cellIs" dxfId="125" priority="43" operator="lessThan">
      <formula>$M$58</formula>
    </cfRule>
  </conditionalFormatting>
  <conditionalFormatting sqref="M57">
    <cfRule type="cellIs" dxfId="124" priority="44" operator="greaterThan">
      <formula>$M$58</formula>
    </cfRule>
  </conditionalFormatting>
  <conditionalFormatting sqref="N57">
    <cfRule type="cellIs" dxfId="123" priority="45" operator="lessThan">
      <formula>$N$58</formula>
    </cfRule>
  </conditionalFormatting>
  <conditionalFormatting sqref="N57">
    <cfRule type="cellIs" dxfId="122" priority="46" operator="greaterThan">
      <formula>$N$58</formula>
    </cfRule>
  </conditionalFormatting>
  <conditionalFormatting sqref="O57">
    <cfRule type="cellIs" dxfId="121" priority="47" operator="lessThan">
      <formula>$O$58</formula>
    </cfRule>
  </conditionalFormatting>
  <conditionalFormatting sqref="O57">
    <cfRule type="cellIs" dxfId="120" priority="48" operator="greaterThan">
      <formula>$O$58</formula>
    </cfRule>
  </conditionalFormatting>
  <conditionalFormatting sqref="N58:O58">
    <cfRule type="cellIs" dxfId="119" priority="1" operator="lessThan">
      <formula>#REF!</formula>
    </cfRule>
  </conditionalFormatting>
  <conditionalFormatting sqref="N58:O58">
    <cfRule type="cellIs" dxfId="118" priority="2" operator="greaterThan">
      <formula>#REF!</formula>
    </cfRule>
  </conditionalFormatting>
  <dataValidations count="5">
    <dataValidation type="list" allowBlank="1" showErrorMessage="1" sqref="E32:E44 F59:O59 E46:E55">
      <formula1>$T$13:$T$16</formula1>
    </dataValidation>
    <dataValidation type="list" allowBlank="1" showErrorMessage="1" sqref="D30">
      <formula1>$Y$13:$Y$16</formula1>
    </dataValidation>
    <dataValidation type="list" allowBlank="1" showErrorMessage="1" sqref="D29">
      <formula1>$T$21:$T$23</formula1>
    </dataValidation>
    <dataValidation type="list" allowBlank="1" showErrorMessage="1" sqref="C29:C30">
      <formula1>$Y$12:$Y$20</formula1>
    </dataValidation>
    <dataValidation type="list" allowBlank="1" showErrorMessage="1" sqref="D13:D14">
      <formula1>$T$21:$T$24</formula1>
    </dataValidation>
  </dataValidations>
  <printOptions horizontalCentered="1"/>
  <pageMargins left="0.78740157480314965" right="0.39370078740157483" top="0.98425196850393704" bottom="0.98425196850393704" header="0" footer="0"/>
  <pageSetup paperSize="9" scale="42" fitToHeight="0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2"/>
  <sheetViews>
    <sheetView zoomScale="70" zoomScaleNormal="70" workbookViewId="0">
      <pane ySplit="11" topLeftCell="A30" activePane="bottomLeft" state="frozen"/>
      <selection pane="bottomLeft" activeCell="V44" sqref="V44"/>
    </sheetView>
  </sheetViews>
  <sheetFormatPr defaultColWidth="14.44140625" defaultRowHeight="15" customHeight="1"/>
  <cols>
    <col min="1" max="1" width="21.44140625" style="581" customWidth="1"/>
    <col min="2" max="2" width="3.44140625" style="581" customWidth="1"/>
    <col min="3" max="3" width="31.5546875" style="581" customWidth="1"/>
    <col min="4" max="4" width="7.6640625" style="581" customWidth="1"/>
    <col min="5" max="5" width="12" style="581" customWidth="1"/>
    <col min="6" max="9" width="5.77734375" style="581" customWidth="1"/>
    <col min="10" max="10" width="5.44140625" style="581" customWidth="1"/>
    <col min="11" max="11" width="7.5546875" style="581" customWidth="1"/>
    <col min="12" max="13" width="5.77734375" style="581" customWidth="1"/>
    <col min="14" max="14" width="7.5546875" style="581" customWidth="1"/>
    <col min="15" max="15" width="5.77734375" style="581" customWidth="1"/>
    <col min="16" max="16" width="20.21875" style="581" customWidth="1"/>
    <col min="17" max="17" width="5.5546875" style="581" customWidth="1"/>
    <col min="18" max="19" width="9.21875" style="581" customWidth="1"/>
    <col min="20" max="20" width="19.44140625" style="581" customWidth="1"/>
    <col min="21" max="22" width="14.21875" style="581" customWidth="1"/>
    <col min="23" max="23" width="15.77734375" style="581" customWidth="1"/>
    <col min="24" max="24" width="40.21875" style="581" customWidth="1"/>
    <col min="25" max="25" width="24.5546875" style="581" customWidth="1"/>
    <col min="26" max="26" width="8.77734375" style="581" customWidth="1"/>
    <col min="27" max="16384" width="14.44140625" style="581"/>
  </cols>
  <sheetData>
    <row r="1" spans="1:26" ht="27.75" customHeight="1">
      <c r="A1" s="579"/>
      <c r="B1" s="580" t="s">
        <v>1</v>
      </c>
      <c r="C1" s="579"/>
      <c r="D1" s="579"/>
      <c r="E1" s="579"/>
      <c r="F1" s="579"/>
      <c r="G1" s="579"/>
      <c r="H1" s="579"/>
      <c r="I1" s="579"/>
      <c r="J1" s="579"/>
      <c r="K1" s="579"/>
      <c r="L1" s="579"/>
      <c r="M1" s="579"/>
      <c r="N1" s="579"/>
      <c r="O1" s="579"/>
      <c r="P1" s="579"/>
      <c r="Q1" s="579"/>
      <c r="R1" s="579"/>
      <c r="S1" s="579"/>
      <c r="T1" s="579"/>
      <c r="U1" s="579"/>
      <c r="V1" s="579"/>
      <c r="W1" s="579"/>
      <c r="X1" s="579"/>
      <c r="Y1" s="579"/>
      <c r="Z1" s="579"/>
    </row>
    <row r="2" spans="1:26" ht="12.75" customHeight="1">
      <c r="A2" s="579"/>
      <c r="B2" s="1039" t="s">
        <v>314</v>
      </c>
      <c r="C2" s="1040"/>
      <c r="D2" s="1040"/>
      <c r="E2" s="1040"/>
      <c r="F2" s="579"/>
      <c r="G2" s="579"/>
      <c r="H2" s="579"/>
      <c r="I2" s="579"/>
      <c r="J2" s="579"/>
      <c r="K2" s="579"/>
      <c r="L2" s="582"/>
      <c r="M2" s="582"/>
      <c r="N2" s="582"/>
      <c r="O2" s="582"/>
      <c r="P2" s="579"/>
      <c r="Q2" s="579"/>
      <c r="R2" s="579"/>
      <c r="S2" s="579"/>
      <c r="T2" s="579"/>
      <c r="U2" s="579"/>
      <c r="V2" s="579"/>
      <c r="W2" s="579"/>
      <c r="X2" s="579"/>
      <c r="Y2" s="579"/>
      <c r="Z2" s="579"/>
    </row>
    <row r="3" spans="1:26" ht="12.75" customHeight="1">
      <c r="A3" s="579"/>
      <c r="B3" s="583" t="s">
        <v>15</v>
      </c>
      <c r="C3" s="579"/>
      <c r="D3" s="579"/>
      <c r="E3" s="579"/>
      <c r="F3" s="579"/>
      <c r="G3" s="579"/>
      <c r="H3" s="579"/>
      <c r="I3" s="579"/>
      <c r="J3" s="579"/>
      <c r="K3" s="579"/>
      <c r="L3" s="584"/>
      <c r="M3" s="584"/>
      <c r="N3" s="584"/>
      <c r="O3" s="579"/>
      <c r="P3" s="579"/>
      <c r="Q3" s="579"/>
      <c r="R3" s="579"/>
      <c r="S3" s="579"/>
      <c r="T3" s="579"/>
      <c r="U3" s="579"/>
      <c r="V3" s="579"/>
      <c r="W3" s="579"/>
      <c r="X3" s="579"/>
      <c r="Y3" s="579"/>
      <c r="Z3" s="579"/>
    </row>
    <row r="4" spans="1:26" ht="12.75" customHeight="1">
      <c r="A4" s="579"/>
      <c r="B4" s="583" t="s">
        <v>16</v>
      </c>
      <c r="C4" s="579"/>
      <c r="D4" s="579"/>
      <c r="E4" s="579"/>
      <c r="F4" s="579"/>
      <c r="G4" s="579"/>
      <c r="H4" s="579"/>
      <c r="I4" s="579"/>
      <c r="J4" s="579"/>
      <c r="K4" s="579"/>
      <c r="L4" s="584"/>
      <c r="M4" s="584"/>
      <c r="N4" s="584"/>
      <c r="O4" s="579"/>
      <c r="P4" s="579"/>
      <c r="Q4" s="579"/>
      <c r="R4" s="579"/>
      <c r="S4" s="579"/>
      <c r="T4" s="579"/>
      <c r="U4" s="579"/>
      <c r="V4" s="579"/>
      <c r="W4" s="579"/>
      <c r="X4" s="579"/>
      <c r="Y4" s="579"/>
      <c r="Z4" s="579"/>
    </row>
    <row r="5" spans="1:26" ht="12.75" customHeight="1">
      <c r="A5" s="579"/>
      <c r="B5" s="583" t="s">
        <v>17</v>
      </c>
      <c r="C5" s="579"/>
      <c r="D5" s="582" t="str">
        <f>IF($C$29=0," ",$C$29)</f>
        <v>język obcy nowożytny</v>
      </c>
      <c r="E5" s="579"/>
      <c r="F5" s="579"/>
      <c r="G5" s="579"/>
      <c r="H5" s="582" t="str">
        <f>IF(C30=0," ",C30)</f>
        <v>matematyka</v>
      </c>
      <c r="I5" s="579"/>
      <c r="J5" s="579"/>
      <c r="K5" s="579"/>
      <c r="L5" s="584"/>
      <c r="M5" s="584"/>
      <c r="N5" s="584"/>
      <c r="O5" s="579"/>
      <c r="P5" s="579"/>
      <c r="Q5" s="579"/>
      <c r="R5" s="579"/>
      <c r="S5" s="579"/>
      <c r="T5" s="579"/>
      <c r="U5" s="579"/>
      <c r="V5" s="579"/>
      <c r="W5" s="579"/>
      <c r="X5" s="579"/>
      <c r="Y5" s="579"/>
      <c r="Z5" s="579"/>
    </row>
    <row r="6" spans="1:26" ht="12.75" customHeight="1">
      <c r="A6" s="579"/>
      <c r="B6" s="583" t="s">
        <v>22</v>
      </c>
      <c r="C6" s="579"/>
      <c r="D6" s="582"/>
      <c r="E6" s="579"/>
      <c r="F6" s="579"/>
      <c r="G6" s="579"/>
      <c r="H6" s="582"/>
      <c r="I6" s="579"/>
      <c r="J6" s="579"/>
      <c r="K6" s="579"/>
      <c r="L6" s="584"/>
      <c r="M6" s="584"/>
      <c r="N6" s="584"/>
      <c r="O6" s="579"/>
      <c r="P6" s="579"/>
      <c r="Q6" s="579"/>
      <c r="R6" s="579"/>
      <c r="S6" s="579"/>
      <c r="T6" s="579"/>
      <c r="U6" s="579"/>
      <c r="V6" s="579"/>
      <c r="W6" s="579"/>
      <c r="X6" s="579"/>
      <c r="Y6" s="579"/>
      <c r="Z6" s="579"/>
    </row>
    <row r="7" spans="1:26" ht="12.75" customHeight="1">
      <c r="A7" s="579"/>
      <c r="B7" s="583"/>
      <c r="C7" s="585" t="s">
        <v>315</v>
      </c>
      <c r="D7" s="586" t="s">
        <v>316</v>
      </c>
      <c r="E7" s="579"/>
      <c r="F7" s="579"/>
      <c r="G7" s="579"/>
      <c r="H7" s="582"/>
      <c r="I7" s="579"/>
      <c r="J7" s="579"/>
      <c r="K7" s="579"/>
      <c r="L7" s="584"/>
      <c r="M7" s="584"/>
      <c r="N7" s="584"/>
      <c r="O7" s="579"/>
      <c r="P7" s="579"/>
      <c r="Q7" s="579"/>
      <c r="R7" s="579"/>
      <c r="S7" s="579"/>
      <c r="T7" s="579"/>
      <c r="U7" s="579"/>
      <c r="V7" s="579"/>
      <c r="W7" s="579"/>
      <c r="X7" s="579"/>
      <c r="Y7" s="579"/>
      <c r="Z7" s="579"/>
    </row>
    <row r="8" spans="1:26" ht="12.75" customHeight="1">
      <c r="A8" s="579"/>
      <c r="B8" s="583"/>
      <c r="C8" s="585" t="s">
        <v>317</v>
      </c>
      <c r="D8" s="586" t="s">
        <v>318</v>
      </c>
      <c r="E8" s="579"/>
      <c r="F8" s="579"/>
      <c r="G8" s="579"/>
      <c r="H8" s="582"/>
      <c r="I8" s="579"/>
      <c r="J8" s="579"/>
      <c r="K8" s="579"/>
      <c r="L8" s="584"/>
      <c r="M8" s="584"/>
      <c r="N8" s="584"/>
      <c r="O8" s="579"/>
      <c r="P8" s="579"/>
      <c r="Q8" s="579"/>
      <c r="R8" s="579"/>
      <c r="S8" s="579"/>
      <c r="T8" s="579"/>
      <c r="U8" s="579"/>
      <c r="V8" s="579"/>
      <c r="W8" s="579"/>
      <c r="X8" s="579"/>
      <c r="Y8" s="579"/>
      <c r="Z8" s="579"/>
    </row>
    <row r="9" spans="1:26" ht="12.75" customHeight="1">
      <c r="A9" s="579"/>
      <c r="B9" s="579"/>
      <c r="C9" s="579"/>
      <c r="D9" s="579"/>
      <c r="E9" s="579"/>
      <c r="F9" s="579"/>
      <c r="G9" s="579"/>
      <c r="H9" s="579"/>
      <c r="I9" s="579"/>
      <c r="J9" s="579"/>
      <c r="K9" s="579"/>
      <c r="L9" s="579"/>
      <c r="M9" s="579"/>
      <c r="N9" s="579"/>
      <c r="O9" s="579"/>
      <c r="P9" s="579"/>
      <c r="Q9" s="579"/>
      <c r="R9" s="579"/>
      <c r="S9" s="579"/>
      <c r="T9" s="579"/>
      <c r="U9" s="579"/>
      <c r="V9" s="579"/>
      <c r="W9" s="579"/>
      <c r="X9" s="579"/>
      <c r="Y9" s="579"/>
      <c r="Z9" s="579"/>
    </row>
    <row r="10" spans="1:26" ht="24.75" customHeight="1">
      <c r="A10" s="579"/>
      <c r="B10" s="1003" t="s">
        <v>4</v>
      </c>
      <c r="C10" s="1041" t="s">
        <v>5</v>
      </c>
      <c r="D10" s="587"/>
      <c r="E10" s="1042"/>
      <c r="F10" s="1032" t="s">
        <v>6</v>
      </c>
      <c r="G10" s="998"/>
      <c r="H10" s="998"/>
      <c r="I10" s="998"/>
      <c r="J10" s="998"/>
      <c r="K10" s="998"/>
      <c r="L10" s="998"/>
      <c r="M10" s="998"/>
      <c r="N10" s="998"/>
      <c r="O10" s="999"/>
      <c r="P10" s="1034" t="s">
        <v>44</v>
      </c>
      <c r="Q10" s="588"/>
      <c r="R10" s="579"/>
      <c r="S10" s="579"/>
      <c r="T10" s="579"/>
      <c r="U10" s="579"/>
      <c r="V10" s="579"/>
      <c r="W10" s="579"/>
      <c r="X10" s="1002" t="s">
        <v>7</v>
      </c>
      <c r="Y10" s="999"/>
      <c r="Z10" s="579"/>
    </row>
    <row r="11" spans="1:26" ht="25.5" customHeight="1">
      <c r="A11" s="579"/>
      <c r="B11" s="1004"/>
      <c r="C11" s="1029"/>
      <c r="D11" s="589"/>
      <c r="E11" s="1043"/>
      <c r="F11" s="1032" t="s">
        <v>8</v>
      </c>
      <c r="G11" s="999"/>
      <c r="H11" s="1032" t="s">
        <v>9</v>
      </c>
      <c r="I11" s="999"/>
      <c r="J11" s="1032" t="s">
        <v>10</v>
      </c>
      <c r="K11" s="999"/>
      <c r="L11" s="1032" t="s">
        <v>11</v>
      </c>
      <c r="M11" s="999"/>
      <c r="N11" s="1033" t="s">
        <v>45</v>
      </c>
      <c r="O11" s="999"/>
      <c r="P11" s="1004"/>
      <c r="Q11" s="588"/>
      <c r="R11" s="579"/>
      <c r="S11" s="1002" t="s">
        <v>46</v>
      </c>
      <c r="T11" s="998"/>
      <c r="U11" s="998"/>
      <c r="V11" s="999"/>
      <c r="W11" s="579"/>
      <c r="X11" s="590" t="s">
        <v>47</v>
      </c>
      <c r="Y11" s="591" t="s">
        <v>48</v>
      </c>
      <c r="Z11" s="579"/>
    </row>
    <row r="12" spans="1:26" ht="12.75" customHeight="1">
      <c r="A12" s="592"/>
      <c r="B12" s="593">
        <v>1</v>
      </c>
      <c r="C12" s="41" t="s">
        <v>14</v>
      </c>
      <c r="D12" s="43"/>
      <c r="E12" s="44" t="s">
        <v>49</v>
      </c>
      <c r="F12" s="45">
        <v>3</v>
      </c>
      <c r="G12" s="45">
        <v>3</v>
      </c>
      <c r="H12" s="45">
        <v>3</v>
      </c>
      <c r="I12" s="45">
        <v>3</v>
      </c>
      <c r="J12" s="45">
        <v>3</v>
      </c>
      <c r="K12" s="45">
        <v>3</v>
      </c>
      <c r="L12" s="45">
        <v>3</v>
      </c>
      <c r="M12" s="45">
        <v>3</v>
      </c>
      <c r="N12" s="45">
        <v>4</v>
      </c>
      <c r="O12" s="45">
        <v>4</v>
      </c>
      <c r="P12" s="594">
        <f t="shared" ref="P12:P27" si="0">SUM(F12:O12)/2</f>
        <v>16</v>
      </c>
      <c r="Q12" s="595"/>
      <c r="R12" s="579"/>
      <c r="S12" s="596"/>
      <c r="T12" s="596" t="s">
        <v>50</v>
      </c>
      <c r="U12" s="596" t="s">
        <v>51</v>
      </c>
      <c r="V12" s="596" t="s">
        <v>52</v>
      </c>
      <c r="W12" s="579"/>
      <c r="X12" s="596"/>
      <c r="Y12" s="596"/>
      <c r="Z12" s="579"/>
    </row>
    <row r="13" spans="1:26" ht="12.75" customHeight="1">
      <c r="A13" s="592"/>
      <c r="B13" s="593">
        <v>2</v>
      </c>
      <c r="C13" s="41" t="s">
        <v>24</v>
      </c>
      <c r="D13" s="48" t="s">
        <v>53</v>
      </c>
      <c r="E13" s="44" t="s">
        <v>54</v>
      </c>
      <c r="F13" s="45">
        <v>2</v>
      </c>
      <c r="G13" s="45">
        <v>2</v>
      </c>
      <c r="H13" s="45">
        <v>2</v>
      </c>
      <c r="I13" s="45">
        <v>2</v>
      </c>
      <c r="J13" s="45">
        <v>2</v>
      </c>
      <c r="K13" s="45">
        <v>2</v>
      </c>
      <c r="L13" s="45">
        <v>3</v>
      </c>
      <c r="M13" s="45">
        <v>3</v>
      </c>
      <c r="N13" s="45">
        <v>3</v>
      </c>
      <c r="O13" s="45">
        <v>3</v>
      </c>
      <c r="P13" s="594">
        <f t="shared" si="0"/>
        <v>12</v>
      </c>
      <c r="Q13" s="1011">
        <f>SUM(P13:P14)</f>
        <v>20</v>
      </c>
      <c r="R13" s="579"/>
      <c r="S13" s="596" t="s">
        <v>55</v>
      </c>
      <c r="T13" s="597" t="s">
        <v>315</v>
      </c>
      <c r="U13" s="521">
        <v>650</v>
      </c>
      <c r="V13" s="521">
        <f>SUMIF($E$32:$E$45,$T13,$R$32:$R$45)+SUMIF($E$47:$E$51,$T13,$R$47:$R$51)</f>
        <v>1020</v>
      </c>
      <c r="W13" s="579"/>
      <c r="X13" s="596" t="s">
        <v>14</v>
      </c>
      <c r="Y13" s="596" t="s">
        <v>24</v>
      </c>
      <c r="Z13" s="579"/>
    </row>
    <row r="14" spans="1:26" ht="12.75" customHeight="1">
      <c r="A14" s="592"/>
      <c r="B14" s="648">
        <v>3</v>
      </c>
      <c r="C14" s="41" t="s">
        <v>56</v>
      </c>
      <c r="D14" s="48" t="s">
        <v>57</v>
      </c>
      <c r="E14" s="44" t="s">
        <v>49</v>
      </c>
      <c r="F14" s="45">
        <v>2</v>
      </c>
      <c r="G14" s="45">
        <v>2</v>
      </c>
      <c r="H14" s="45">
        <v>2</v>
      </c>
      <c r="I14" s="45">
        <v>2</v>
      </c>
      <c r="J14" s="45">
        <v>2</v>
      </c>
      <c r="K14" s="45">
        <v>2</v>
      </c>
      <c r="L14" s="45">
        <v>1</v>
      </c>
      <c r="M14" s="45">
        <v>1</v>
      </c>
      <c r="N14" s="45">
        <v>1</v>
      </c>
      <c r="O14" s="45">
        <v>1</v>
      </c>
      <c r="P14" s="594">
        <f t="shared" si="0"/>
        <v>8</v>
      </c>
      <c r="Q14" s="1004"/>
      <c r="R14" s="579"/>
      <c r="S14" s="596" t="s">
        <v>58</v>
      </c>
      <c r="T14" s="597" t="s">
        <v>317</v>
      </c>
      <c r="U14" s="521">
        <v>450</v>
      </c>
      <c r="V14" s="521">
        <f ca="1">SUMIF($E$32:$E$45,$T14,$R$32:$R$45)+SUMIF($E$47:$E$53,$T14,$R$47:$R$51)</f>
        <v>555</v>
      </c>
      <c r="W14" s="579"/>
      <c r="X14" s="596" t="s">
        <v>29</v>
      </c>
      <c r="Y14" s="596" t="s">
        <v>26</v>
      </c>
      <c r="Z14" s="579"/>
    </row>
    <row r="15" spans="1:26" ht="12.75" customHeight="1">
      <c r="A15" s="592"/>
      <c r="B15" s="648">
        <v>4</v>
      </c>
      <c r="C15" s="41" t="s">
        <v>26</v>
      </c>
      <c r="D15" s="43"/>
      <c r="E15" s="44" t="s">
        <v>49</v>
      </c>
      <c r="F15" s="45">
        <v>1</v>
      </c>
      <c r="G15" s="45">
        <v>1</v>
      </c>
      <c r="H15" s="45">
        <v>1</v>
      </c>
      <c r="I15" s="45">
        <v>1</v>
      </c>
      <c r="J15" s="45">
        <v>2</v>
      </c>
      <c r="K15" s="45">
        <v>2</v>
      </c>
      <c r="L15" s="45">
        <v>2</v>
      </c>
      <c r="M15" s="45">
        <v>2</v>
      </c>
      <c r="N15" s="45">
        <v>2</v>
      </c>
      <c r="O15" s="45"/>
      <c r="P15" s="594">
        <f t="shared" si="0"/>
        <v>7</v>
      </c>
      <c r="Q15" s="595"/>
      <c r="R15" s="579"/>
      <c r="S15" s="517" t="s">
        <v>145</v>
      </c>
      <c r="T15" s="518" t="s">
        <v>306</v>
      </c>
      <c r="U15" s="517"/>
      <c r="V15" s="598"/>
      <c r="W15" s="579"/>
      <c r="X15" s="596" t="s">
        <v>30</v>
      </c>
      <c r="Y15" s="596" t="s">
        <v>31</v>
      </c>
      <c r="Z15" s="579"/>
    </row>
    <row r="16" spans="1:26" ht="12.75" customHeight="1">
      <c r="A16" s="592"/>
      <c r="B16" s="648">
        <v>5</v>
      </c>
      <c r="C16" s="733" t="s">
        <v>341</v>
      </c>
      <c r="D16" s="734"/>
      <c r="E16" s="44" t="s">
        <v>49</v>
      </c>
      <c r="F16" s="45"/>
      <c r="G16" s="45"/>
      <c r="H16" s="45">
        <v>1</v>
      </c>
      <c r="I16" s="45">
        <v>1</v>
      </c>
      <c r="J16" s="45">
        <v>1</v>
      </c>
      <c r="K16" s="45">
        <v>1</v>
      </c>
      <c r="L16" s="45">
        <v>1</v>
      </c>
      <c r="M16" s="45">
        <v>1</v>
      </c>
      <c r="N16" s="45"/>
      <c r="O16" s="45"/>
      <c r="P16" s="594">
        <f t="shared" si="0"/>
        <v>3</v>
      </c>
      <c r="Q16" s="595"/>
      <c r="R16" s="579"/>
      <c r="S16" s="579"/>
      <c r="T16" s="582"/>
      <c r="U16" s="595"/>
      <c r="V16" s="595"/>
      <c r="W16" s="579"/>
      <c r="X16" s="596" t="s">
        <v>33</v>
      </c>
      <c r="Y16" s="596" t="s">
        <v>34</v>
      </c>
      <c r="Z16" s="579"/>
    </row>
    <row r="17" spans="1:26" ht="12.75" customHeight="1">
      <c r="A17" s="592"/>
      <c r="B17" s="648">
        <v>6</v>
      </c>
      <c r="C17" s="293" t="s">
        <v>285</v>
      </c>
      <c r="D17" s="300"/>
      <c r="E17" s="294" t="str">
        <f>IF(OR($C$29=C17,$C$30=C17),"R","P")</f>
        <v>P</v>
      </c>
      <c r="F17" s="45">
        <v>1</v>
      </c>
      <c r="G17" s="45">
        <v>1</v>
      </c>
      <c r="H17" s="45">
        <v>1</v>
      </c>
      <c r="I17" s="45">
        <v>1</v>
      </c>
      <c r="J17" s="45"/>
      <c r="K17" s="45"/>
      <c r="L17" s="45"/>
      <c r="M17" s="45"/>
      <c r="N17" s="45"/>
      <c r="O17" s="45"/>
      <c r="P17" s="594">
        <f t="shared" si="0"/>
        <v>2</v>
      </c>
      <c r="Q17" s="595"/>
      <c r="R17" s="579"/>
      <c r="S17" s="579"/>
      <c r="T17" s="579"/>
      <c r="U17" s="579"/>
      <c r="V17" s="579"/>
      <c r="W17" s="579"/>
      <c r="X17" s="596" t="s">
        <v>35</v>
      </c>
      <c r="Y17" s="596" t="s">
        <v>36</v>
      </c>
      <c r="Z17" s="579"/>
    </row>
    <row r="18" spans="1:26" ht="12.75" customHeight="1">
      <c r="A18" s="592"/>
      <c r="B18" s="648">
        <v>7</v>
      </c>
      <c r="C18" s="41" t="s">
        <v>31</v>
      </c>
      <c r="D18" s="43"/>
      <c r="E18" s="44" t="s">
        <v>49</v>
      </c>
      <c r="F18" s="55">
        <v>1</v>
      </c>
      <c r="G18" s="55">
        <v>1</v>
      </c>
      <c r="H18" s="55">
        <v>1</v>
      </c>
      <c r="I18" s="55">
        <v>1</v>
      </c>
      <c r="J18" s="55">
        <v>1</v>
      </c>
      <c r="K18" s="55">
        <v>1</v>
      </c>
      <c r="L18" s="55">
        <v>1</v>
      </c>
      <c r="M18" s="55">
        <v>1</v>
      </c>
      <c r="N18" s="45"/>
      <c r="O18" s="45"/>
      <c r="P18" s="594">
        <f t="shared" si="0"/>
        <v>4</v>
      </c>
      <c r="Q18" s="1011">
        <f>SUM(P18:P21)</f>
        <v>16</v>
      </c>
      <c r="R18" s="579"/>
      <c r="S18" s="579"/>
      <c r="T18" s="579"/>
      <c r="U18" s="579"/>
      <c r="V18" s="579"/>
      <c r="W18" s="579"/>
      <c r="X18" s="596" t="s">
        <v>37</v>
      </c>
      <c r="Y18" s="596" t="s">
        <v>38</v>
      </c>
      <c r="Z18" s="579"/>
    </row>
    <row r="19" spans="1:26" ht="12.75" customHeight="1">
      <c r="A19" s="592"/>
      <c r="B19" s="648">
        <v>8</v>
      </c>
      <c r="C19" s="41" t="s">
        <v>34</v>
      </c>
      <c r="D19" s="43"/>
      <c r="E19" s="44" t="s">
        <v>49</v>
      </c>
      <c r="F19" s="55">
        <v>1</v>
      </c>
      <c r="G19" s="55">
        <v>1</v>
      </c>
      <c r="H19" s="55">
        <v>1</v>
      </c>
      <c r="I19" s="55">
        <v>1</v>
      </c>
      <c r="J19" s="55">
        <v>1</v>
      </c>
      <c r="K19" s="55">
        <v>1</v>
      </c>
      <c r="L19" s="55">
        <v>1</v>
      </c>
      <c r="M19" s="55">
        <v>1</v>
      </c>
      <c r="N19" s="45"/>
      <c r="O19" s="45"/>
      <c r="P19" s="594">
        <f t="shared" si="0"/>
        <v>4</v>
      </c>
      <c r="Q19" s="1035"/>
      <c r="R19" s="579"/>
      <c r="S19" s="579"/>
      <c r="T19" s="579"/>
      <c r="U19" s="579"/>
      <c r="V19" s="579"/>
      <c r="W19" s="579"/>
      <c r="X19" s="596"/>
      <c r="Y19" s="596" t="s">
        <v>39</v>
      </c>
      <c r="Z19" s="579"/>
    </row>
    <row r="20" spans="1:26" ht="12.75" customHeight="1">
      <c r="A20" s="592"/>
      <c r="B20" s="648">
        <v>9</v>
      </c>
      <c r="C20" s="41" t="s">
        <v>36</v>
      </c>
      <c r="D20" s="43"/>
      <c r="E20" s="44" t="s">
        <v>49</v>
      </c>
      <c r="F20" s="55">
        <v>1</v>
      </c>
      <c r="G20" s="55">
        <v>1</v>
      </c>
      <c r="H20" s="55">
        <v>1</v>
      </c>
      <c r="I20" s="55">
        <v>1</v>
      </c>
      <c r="J20" s="55">
        <v>1</v>
      </c>
      <c r="K20" s="55">
        <v>1</v>
      </c>
      <c r="L20" s="55">
        <v>1</v>
      </c>
      <c r="M20" s="55">
        <v>1</v>
      </c>
      <c r="N20" s="45"/>
      <c r="O20" s="45"/>
      <c r="P20" s="594">
        <f t="shared" si="0"/>
        <v>4</v>
      </c>
      <c r="Q20" s="1035"/>
      <c r="R20" s="579"/>
      <c r="S20" s="579" t="s">
        <v>65</v>
      </c>
      <c r="T20" s="579"/>
      <c r="U20" s="579"/>
      <c r="V20" s="579"/>
      <c r="W20" s="579"/>
      <c r="X20" s="596"/>
      <c r="Y20" s="596" t="s">
        <v>40</v>
      </c>
      <c r="Z20" s="579"/>
    </row>
    <row r="21" spans="1:26" ht="12.75" customHeight="1">
      <c r="A21" s="592"/>
      <c r="B21" s="648">
        <v>10</v>
      </c>
      <c r="C21" s="41" t="s">
        <v>38</v>
      </c>
      <c r="D21" s="43"/>
      <c r="E21" s="44" t="s">
        <v>49</v>
      </c>
      <c r="F21" s="55">
        <v>1</v>
      </c>
      <c r="G21" s="55">
        <v>1</v>
      </c>
      <c r="H21" s="55">
        <v>1</v>
      </c>
      <c r="I21" s="55">
        <v>1</v>
      </c>
      <c r="J21" s="55">
        <v>1</v>
      </c>
      <c r="K21" s="55">
        <v>1</v>
      </c>
      <c r="L21" s="55">
        <v>1</v>
      </c>
      <c r="M21" s="55">
        <v>1</v>
      </c>
      <c r="N21" s="45"/>
      <c r="O21" s="45"/>
      <c r="P21" s="594">
        <f t="shared" si="0"/>
        <v>4</v>
      </c>
      <c r="Q21" s="1004"/>
      <c r="R21" s="579"/>
      <c r="S21" s="579"/>
      <c r="T21" s="582" t="s">
        <v>66</v>
      </c>
      <c r="U21" s="579" t="s">
        <v>67</v>
      </c>
      <c r="V21" s="579"/>
      <c r="W21" s="579"/>
      <c r="X21" s="579"/>
      <c r="Y21" s="579"/>
      <c r="Z21" s="579"/>
    </row>
    <row r="22" spans="1:26" ht="12.75" customHeight="1">
      <c r="A22" s="592"/>
      <c r="B22" s="648">
        <v>11</v>
      </c>
      <c r="C22" s="41" t="s">
        <v>39</v>
      </c>
      <c r="D22" s="43"/>
      <c r="E22" s="44" t="s">
        <v>54</v>
      </c>
      <c r="F22" s="45">
        <v>2</v>
      </c>
      <c r="G22" s="45">
        <v>2</v>
      </c>
      <c r="H22" s="45">
        <v>3</v>
      </c>
      <c r="I22" s="45">
        <v>3</v>
      </c>
      <c r="J22" s="45">
        <v>3</v>
      </c>
      <c r="K22" s="45">
        <v>3</v>
      </c>
      <c r="L22" s="45">
        <v>3</v>
      </c>
      <c r="M22" s="45">
        <v>3</v>
      </c>
      <c r="N22" s="45">
        <v>3</v>
      </c>
      <c r="O22" s="45">
        <v>3</v>
      </c>
      <c r="P22" s="594">
        <f t="shared" si="0"/>
        <v>14</v>
      </c>
      <c r="Q22" s="595"/>
      <c r="R22" s="579"/>
      <c r="S22" s="579"/>
      <c r="T22" s="582" t="s">
        <v>53</v>
      </c>
      <c r="U22" s="579" t="s">
        <v>68</v>
      </c>
      <c r="V22" s="579"/>
      <c r="W22" s="579"/>
      <c r="X22" s="579"/>
      <c r="Y22" s="579"/>
      <c r="Z22" s="579"/>
    </row>
    <row r="23" spans="1:26" ht="12.75" customHeight="1">
      <c r="A23" s="592"/>
      <c r="B23" s="648">
        <v>12</v>
      </c>
      <c r="C23" s="732" t="s">
        <v>40</v>
      </c>
      <c r="D23" s="703"/>
      <c r="E23" s="44" t="s">
        <v>49</v>
      </c>
      <c r="F23" s="45">
        <v>2</v>
      </c>
      <c r="G23" s="45">
        <v>2</v>
      </c>
      <c r="H23" s="45">
        <v>1</v>
      </c>
      <c r="I23" s="45">
        <v>1</v>
      </c>
      <c r="J23" s="45"/>
      <c r="K23" s="45"/>
      <c r="L23" s="45"/>
      <c r="M23" s="45"/>
      <c r="N23" s="45"/>
      <c r="O23" s="45"/>
      <c r="P23" s="594">
        <f t="shared" si="0"/>
        <v>3</v>
      </c>
      <c r="Q23" s="595"/>
      <c r="R23" s="579"/>
      <c r="S23" s="579"/>
      <c r="T23" s="582" t="s">
        <v>223</v>
      </c>
      <c r="U23" s="579" t="s">
        <v>70</v>
      </c>
      <c r="V23" s="579"/>
      <c r="W23" s="579"/>
      <c r="X23" s="579"/>
      <c r="Y23" s="579"/>
      <c r="Z23" s="579"/>
    </row>
    <row r="24" spans="1:26" ht="12.75" customHeight="1">
      <c r="A24" s="592"/>
      <c r="B24" s="648">
        <v>13</v>
      </c>
      <c r="C24" s="41" t="s">
        <v>72</v>
      </c>
      <c r="D24" s="43"/>
      <c r="E24" s="44"/>
      <c r="F24" s="45">
        <v>3</v>
      </c>
      <c r="G24" s="45">
        <v>3</v>
      </c>
      <c r="H24" s="45">
        <v>3</v>
      </c>
      <c r="I24" s="45">
        <v>3</v>
      </c>
      <c r="J24" s="45">
        <v>3</v>
      </c>
      <c r="K24" s="45">
        <v>3</v>
      </c>
      <c r="L24" s="45">
        <v>3</v>
      </c>
      <c r="M24" s="45">
        <v>3</v>
      </c>
      <c r="N24" s="45">
        <v>3</v>
      </c>
      <c r="O24" s="45">
        <v>3</v>
      </c>
      <c r="P24" s="594">
        <f t="shared" si="0"/>
        <v>15</v>
      </c>
      <c r="Q24" s="595"/>
      <c r="R24" s="579"/>
      <c r="S24" s="579"/>
      <c r="T24" s="582" t="s">
        <v>224</v>
      </c>
      <c r="U24" s="579" t="s">
        <v>71</v>
      </c>
      <c r="V24" s="579"/>
      <c r="W24" s="579"/>
      <c r="X24" s="579"/>
      <c r="Y24" s="579"/>
      <c r="Z24" s="579"/>
    </row>
    <row r="25" spans="1:26" ht="12.75" customHeight="1">
      <c r="A25" s="592"/>
      <c r="B25" s="648">
        <v>14</v>
      </c>
      <c r="C25" s="41" t="s">
        <v>73</v>
      </c>
      <c r="D25" s="43"/>
      <c r="E25" s="44"/>
      <c r="F25" s="45">
        <v>1</v>
      </c>
      <c r="G25" s="45">
        <v>1</v>
      </c>
      <c r="H25" s="45"/>
      <c r="I25" s="45"/>
      <c r="J25" s="45"/>
      <c r="K25" s="45"/>
      <c r="L25" s="45"/>
      <c r="M25" s="45"/>
      <c r="N25" s="45"/>
      <c r="O25" s="45"/>
      <c r="P25" s="594">
        <f t="shared" si="0"/>
        <v>1</v>
      </c>
      <c r="Q25" s="595"/>
      <c r="R25" s="579"/>
      <c r="S25" s="579"/>
      <c r="T25" s="579"/>
      <c r="U25" s="579"/>
      <c r="V25" s="579"/>
      <c r="W25" s="579"/>
      <c r="X25" s="579"/>
      <c r="Y25" s="579"/>
      <c r="Z25" s="579"/>
    </row>
    <row r="26" spans="1:26" ht="12.75" customHeight="1">
      <c r="A26" s="592"/>
      <c r="B26" s="648">
        <v>15</v>
      </c>
      <c r="C26" s="41" t="s">
        <v>74</v>
      </c>
      <c r="D26" s="43"/>
      <c r="E26" s="44"/>
      <c r="F26" s="45">
        <v>1</v>
      </c>
      <c r="G26" s="45">
        <v>1</v>
      </c>
      <c r="H26" s="45">
        <v>1</v>
      </c>
      <c r="I26" s="45">
        <v>1</v>
      </c>
      <c r="J26" s="45">
        <v>1</v>
      </c>
      <c r="K26" s="45">
        <v>1</v>
      </c>
      <c r="L26" s="45">
        <v>1</v>
      </c>
      <c r="M26" s="45">
        <v>1</v>
      </c>
      <c r="N26" s="45">
        <v>1</v>
      </c>
      <c r="O26" s="45">
        <v>1</v>
      </c>
      <c r="P26" s="594">
        <f t="shared" si="0"/>
        <v>5</v>
      </c>
      <c r="Q26" s="595"/>
      <c r="R26" s="579"/>
      <c r="S26" s="579"/>
      <c r="T26" s="579"/>
      <c r="U26" s="579"/>
      <c r="V26" s="579"/>
      <c r="W26" s="579"/>
      <c r="X26" s="579"/>
      <c r="Y26" s="579"/>
      <c r="Z26" s="579"/>
    </row>
    <row r="27" spans="1:26" ht="28.5" customHeight="1">
      <c r="A27" s="579"/>
      <c r="B27" s="1036" t="s">
        <v>75</v>
      </c>
      <c r="C27" s="1037"/>
      <c r="D27" s="1037"/>
      <c r="E27" s="1038"/>
      <c r="F27" s="599">
        <f t="shared" ref="F27:O27" si="1">SUM(F12:F26)</f>
        <v>22</v>
      </c>
      <c r="G27" s="599">
        <f t="shared" si="1"/>
        <v>22</v>
      </c>
      <c r="H27" s="599">
        <f t="shared" si="1"/>
        <v>22</v>
      </c>
      <c r="I27" s="599">
        <f t="shared" si="1"/>
        <v>22</v>
      </c>
      <c r="J27" s="599">
        <f t="shared" si="1"/>
        <v>21</v>
      </c>
      <c r="K27" s="599">
        <f t="shared" si="1"/>
        <v>21</v>
      </c>
      <c r="L27" s="599">
        <f t="shared" si="1"/>
        <v>21</v>
      </c>
      <c r="M27" s="599">
        <f t="shared" si="1"/>
        <v>21</v>
      </c>
      <c r="N27" s="599">
        <f t="shared" si="1"/>
        <v>17</v>
      </c>
      <c r="O27" s="599">
        <f t="shared" si="1"/>
        <v>15</v>
      </c>
      <c r="P27" s="599">
        <f t="shared" si="0"/>
        <v>102</v>
      </c>
      <c r="Q27" s="595"/>
      <c r="R27" s="579"/>
      <c r="S27" s="582"/>
      <c r="T27" s="600"/>
      <c r="U27" s="598"/>
      <c r="V27" s="598"/>
      <c r="X27" s="601"/>
      <c r="Y27" s="579"/>
      <c r="Z27" s="579"/>
    </row>
    <row r="28" spans="1:26" ht="12.75" customHeight="1">
      <c r="A28" s="579"/>
      <c r="B28" s="1031" t="s">
        <v>76</v>
      </c>
      <c r="C28" s="998"/>
      <c r="D28" s="998"/>
      <c r="E28" s="998"/>
      <c r="F28" s="998"/>
      <c r="G28" s="998"/>
      <c r="H28" s="998"/>
      <c r="I28" s="998"/>
      <c r="J28" s="998"/>
      <c r="K28" s="998"/>
      <c r="L28" s="998"/>
      <c r="M28" s="998"/>
      <c r="N28" s="998"/>
      <c r="O28" s="998"/>
      <c r="P28" s="998"/>
      <c r="Q28" s="595"/>
      <c r="R28" s="579"/>
      <c r="S28" s="582"/>
      <c r="T28" s="598"/>
      <c r="U28" s="598"/>
      <c r="V28" s="598"/>
      <c r="X28" s="601"/>
      <c r="Y28" s="579"/>
      <c r="Z28" s="579"/>
    </row>
    <row r="29" spans="1:26" ht="12.75" customHeight="1">
      <c r="A29" s="579"/>
      <c r="B29" s="602">
        <v>1</v>
      </c>
      <c r="C29" s="603" t="s">
        <v>24</v>
      </c>
      <c r="D29" s="514" t="s">
        <v>142</v>
      </c>
      <c r="E29" s="521"/>
      <c r="F29" s="604"/>
      <c r="G29" s="604"/>
      <c r="H29" s="604"/>
      <c r="I29" s="604"/>
      <c r="J29" s="604">
        <v>1</v>
      </c>
      <c r="K29" s="604">
        <v>1</v>
      </c>
      <c r="L29" s="604">
        <v>1</v>
      </c>
      <c r="M29" s="604">
        <v>1</v>
      </c>
      <c r="N29" s="604"/>
      <c r="O29" s="604"/>
      <c r="P29" s="605">
        <f t="shared" ref="P29:P55" si="2">SUM(F29:O29)/2</f>
        <v>2</v>
      </c>
      <c r="Q29" s="595"/>
      <c r="R29" s="579"/>
      <c r="S29" s="598"/>
      <c r="T29" s="598"/>
      <c r="U29" s="600"/>
      <c r="V29" s="600"/>
      <c r="W29" s="601"/>
      <c r="X29" s="601"/>
      <c r="Y29" s="579"/>
      <c r="Z29" s="579"/>
    </row>
    <row r="30" spans="1:26" ht="12.75" customHeight="1">
      <c r="A30" s="579"/>
      <c r="B30" s="606">
        <v>2</v>
      </c>
      <c r="C30" s="603" t="s">
        <v>39</v>
      </c>
      <c r="D30" s="603"/>
      <c r="E30" s="521"/>
      <c r="F30" s="604">
        <v>1</v>
      </c>
      <c r="G30" s="604">
        <v>1</v>
      </c>
      <c r="H30" s="604">
        <v>1</v>
      </c>
      <c r="I30" s="604">
        <v>1</v>
      </c>
      <c r="J30" s="604">
        <v>1</v>
      </c>
      <c r="K30" s="604">
        <v>1</v>
      </c>
      <c r="L30" s="604">
        <v>1</v>
      </c>
      <c r="M30" s="604">
        <v>1</v>
      </c>
      <c r="N30" s="604">
        <v>2</v>
      </c>
      <c r="O30" s="604">
        <v>2</v>
      </c>
      <c r="P30" s="605">
        <f t="shared" si="2"/>
        <v>6</v>
      </c>
      <c r="Q30" s="595"/>
      <c r="R30" s="579"/>
      <c r="S30" s="598"/>
      <c r="T30" s="598"/>
      <c r="U30" s="600"/>
      <c r="V30" s="600"/>
      <c r="W30" s="601"/>
      <c r="X30" s="601"/>
      <c r="Y30" s="579"/>
      <c r="Z30" s="579"/>
    </row>
    <row r="31" spans="1:26" ht="12.75" customHeight="1">
      <c r="A31" s="579"/>
      <c r="B31" s="1026" t="s">
        <v>82</v>
      </c>
      <c r="C31" s="998"/>
      <c r="D31" s="998"/>
      <c r="E31" s="999"/>
      <c r="F31" s="607">
        <f t="shared" ref="F31:O31" si="3">SUM(F29:F30)</f>
        <v>1</v>
      </c>
      <c r="G31" s="607">
        <f t="shared" si="3"/>
        <v>1</v>
      </c>
      <c r="H31" s="607">
        <f t="shared" si="3"/>
        <v>1</v>
      </c>
      <c r="I31" s="607">
        <f t="shared" si="3"/>
        <v>1</v>
      </c>
      <c r="J31" s="607">
        <f t="shared" si="3"/>
        <v>2</v>
      </c>
      <c r="K31" s="607">
        <f t="shared" si="3"/>
        <v>2</v>
      </c>
      <c r="L31" s="607">
        <f t="shared" si="3"/>
        <v>2</v>
      </c>
      <c r="M31" s="607">
        <f t="shared" si="3"/>
        <v>2</v>
      </c>
      <c r="N31" s="607">
        <f t="shared" si="3"/>
        <v>2</v>
      </c>
      <c r="O31" s="607">
        <f t="shared" si="3"/>
        <v>2</v>
      </c>
      <c r="P31" s="608">
        <f t="shared" si="2"/>
        <v>8</v>
      </c>
      <c r="Q31" s="595"/>
      <c r="R31" s="579"/>
      <c r="S31" s="582"/>
      <c r="T31" s="600"/>
      <c r="U31" s="600"/>
      <c r="V31" s="600"/>
      <c r="W31" s="601"/>
      <c r="X31" s="601"/>
      <c r="Y31" s="579"/>
      <c r="Z31" s="579"/>
    </row>
    <row r="32" spans="1:26" ht="12.75" customHeight="1">
      <c r="A32" s="609">
        <f t="shared" ref="A32:A45" si="4">LEN(C32)</f>
        <v>19</v>
      </c>
      <c r="B32" s="1011">
        <v>16</v>
      </c>
      <c r="C32" s="1027" t="s">
        <v>144</v>
      </c>
      <c r="D32" s="1028"/>
      <c r="E32" s="610" t="s">
        <v>315</v>
      </c>
      <c r="F32" s="611"/>
      <c r="G32" s="611"/>
      <c r="H32" s="611"/>
      <c r="I32" s="611"/>
      <c r="J32" s="611"/>
      <c r="K32" s="611"/>
      <c r="L32" s="611">
        <v>1</v>
      </c>
      <c r="M32" s="611">
        <v>1</v>
      </c>
      <c r="N32" s="611"/>
      <c r="O32" s="611"/>
      <c r="P32" s="612">
        <f t="shared" si="2"/>
        <v>1</v>
      </c>
      <c r="R32" s="613">
        <f t="shared" ref="R32:R45" si="5">SUM(P32*30)</f>
        <v>30</v>
      </c>
      <c r="S32" s="579"/>
      <c r="T32" s="579"/>
      <c r="U32" s="579"/>
      <c r="V32" s="579"/>
      <c r="W32" s="579"/>
      <c r="X32" s="579"/>
      <c r="Y32" s="579"/>
      <c r="Z32" s="579"/>
    </row>
    <row r="33" spans="1:26" ht="12.75" customHeight="1">
      <c r="A33" s="643">
        <f t="shared" si="4"/>
        <v>0</v>
      </c>
      <c r="B33" s="1012"/>
      <c r="C33" s="1029"/>
      <c r="D33" s="1030"/>
      <c r="E33" s="610" t="s">
        <v>317</v>
      </c>
      <c r="F33" s="611"/>
      <c r="G33" s="611"/>
      <c r="H33" s="611"/>
      <c r="I33" s="611"/>
      <c r="J33" s="611">
        <v>1</v>
      </c>
      <c r="K33" s="611">
        <v>1</v>
      </c>
      <c r="L33" s="611"/>
      <c r="M33" s="611"/>
      <c r="N33" s="611"/>
      <c r="O33" s="611"/>
      <c r="P33" s="612">
        <f t="shared" si="2"/>
        <v>1</v>
      </c>
      <c r="R33" s="613">
        <f t="shared" si="5"/>
        <v>30</v>
      </c>
      <c r="S33" s="582"/>
      <c r="T33" s="614"/>
      <c r="U33" s="579"/>
      <c r="V33" s="579"/>
      <c r="W33" s="579"/>
      <c r="X33" s="579"/>
      <c r="Y33" s="579"/>
      <c r="Z33" s="579"/>
    </row>
    <row r="34" spans="1:26" ht="12.75" customHeight="1">
      <c r="A34" s="643">
        <f t="shared" si="4"/>
        <v>34</v>
      </c>
      <c r="B34" s="1011">
        <v>17</v>
      </c>
      <c r="C34" s="1013" t="s">
        <v>334</v>
      </c>
      <c r="D34" s="1014"/>
      <c r="E34" s="615" t="s">
        <v>315</v>
      </c>
      <c r="F34" s="616">
        <v>1</v>
      </c>
      <c r="G34" s="616"/>
      <c r="H34" s="616"/>
      <c r="I34" s="616"/>
      <c r="J34" s="616"/>
      <c r="K34" s="616"/>
      <c r="L34" s="616"/>
      <c r="M34" s="616"/>
      <c r="N34" s="616"/>
      <c r="O34" s="616"/>
      <c r="P34" s="612">
        <f t="shared" si="2"/>
        <v>0.5</v>
      </c>
      <c r="R34" s="613">
        <f t="shared" si="5"/>
        <v>15</v>
      </c>
      <c r="S34" s="579"/>
      <c r="T34" s="579"/>
      <c r="U34" s="579"/>
      <c r="V34" s="579"/>
      <c r="W34" s="579"/>
      <c r="X34" s="579"/>
      <c r="Y34" s="579"/>
      <c r="Z34" s="579"/>
    </row>
    <row r="35" spans="1:26" ht="12.75" customHeight="1">
      <c r="A35" s="643">
        <f t="shared" si="4"/>
        <v>0</v>
      </c>
      <c r="B35" s="1012"/>
      <c r="C35" s="1015"/>
      <c r="D35" s="1016"/>
      <c r="E35" s="615" t="s">
        <v>317</v>
      </c>
      <c r="F35" s="616"/>
      <c r="G35" s="616">
        <v>1</v>
      </c>
      <c r="H35" s="616"/>
      <c r="I35" s="616"/>
      <c r="J35" s="616"/>
      <c r="K35" s="616"/>
      <c r="L35" s="616"/>
      <c r="M35" s="616"/>
      <c r="N35" s="616"/>
      <c r="O35" s="616"/>
      <c r="P35" s="612">
        <f t="shared" si="2"/>
        <v>0.5</v>
      </c>
      <c r="R35" s="613">
        <f t="shared" si="5"/>
        <v>15</v>
      </c>
      <c r="S35" s="579"/>
      <c r="T35" s="579"/>
      <c r="U35" s="579"/>
      <c r="V35" s="579"/>
      <c r="W35" s="579"/>
      <c r="X35" s="579"/>
      <c r="Y35" s="579"/>
      <c r="Z35" s="579"/>
    </row>
    <row r="36" spans="1:26" ht="12.75" customHeight="1">
      <c r="A36" s="643">
        <f t="shared" si="4"/>
        <v>26</v>
      </c>
      <c r="B36" s="693">
        <v>18</v>
      </c>
      <c r="C36" s="1015" t="s">
        <v>319</v>
      </c>
      <c r="D36" s="1016"/>
      <c r="E36" s="615" t="s">
        <v>315</v>
      </c>
      <c r="F36" s="616">
        <v>1</v>
      </c>
      <c r="G36" s="616">
        <v>1</v>
      </c>
      <c r="H36" s="616">
        <v>2</v>
      </c>
      <c r="I36" s="616">
        <v>2</v>
      </c>
      <c r="J36" s="616">
        <v>2</v>
      </c>
      <c r="K36" s="616">
        <v>2</v>
      </c>
      <c r="L36" s="616"/>
      <c r="M36" s="616"/>
      <c r="N36" s="616"/>
      <c r="O36" s="616"/>
      <c r="P36" s="612">
        <f t="shared" si="2"/>
        <v>5</v>
      </c>
      <c r="R36" s="613">
        <f t="shared" si="5"/>
        <v>150</v>
      </c>
      <c r="S36" s="579">
        <f>SUM(R32:R45)</f>
        <v>810</v>
      </c>
      <c r="T36" s="579"/>
      <c r="U36" s="579"/>
      <c r="V36" s="579"/>
      <c r="W36" s="579"/>
      <c r="X36" s="579"/>
      <c r="Y36" s="579"/>
      <c r="Z36" s="579"/>
    </row>
    <row r="37" spans="1:26" ht="12.75" customHeight="1">
      <c r="A37" s="643">
        <f t="shared" si="4"/>
        <v>31</v>
      </c>
      <c r="B37" s="692">
        <v>19</v>
      </c>
      <c r="C37" s="1019" t="s">
        <v>320</v>
      </c>
      <c r="D37" s="1018"/>
      <c r="E37" s="615" t="s">
        <v>315</v>
      </c>
      <c r="F37" s="616"/>
      <c r="G37" s="616"/>
      <c r="H37" s="616">
        <v>1</v>
      </c>
      <c r="I37" s="616">
        <v>1</v>
      </c>
      <c r="J37" s="616">
        <v>1</v>
      </c>
      <c r="K37" s="616">
        <v>1</v>
      </c>
      <c r="L37" s="616"/>
      <c r="M37" s="616"/>
      <c r="N37" s="616"/>
      <c r="O37" s="616"/>
      <c r="P37" s="612">
        <f t="shared" si="2"/>
        <v>2</v>
      </c>
      <c r="R37" s="613">
        <f t="shared" si="5"/>
        <v>60</v>
      </c>
      <c r="S37" s="579"/>
      <c r="T37" s="579"/>
      <c r="U37" s="579"/>
      <c r="V37" s="579"/>
      <c r="W37" s="579"/>
      <c r="X37" s="579"/>
      <c r="Y37" s="579"/>
      <c r="Z37" s="579"/>
    </row>
    <row r="38" spans="1:26" ht="12.75" customHeight="1">
      <c r="A38" s="643">
        <f>LEN(C38)</f>
        <v>18</v>
      </c>
      <c r="B38" s="1011">
        <v>20</v>
      </c>
      <c r="C38" s="1022" t="s">
        <v>275</v>
      </c>
      <c r="D38" s="1023"/>
      <c r="E38" s="617" t="s">
        <v>315</v>
      </c>
      <c r="F38" s="618">
        <v>2</v>
      </c>
      <c r="G38" s="618"/>
      <c r="H38" s="618">
        <v>1</v>
      </c>
      <c r="I38" s="618"/>
      <c r="J38" s="618"/>
      <c r="K38" s="618"/>
      <c r="L38" s="619"/>
      <c r="M38" s="619"/>
      <c r="N38" s="619"/>
      <c r="O38" s="619"/>
      <c r="P38" s="620">
        <f>SUM(F38:O38)/2</f>
        <v>1.5</v>
      </c>
      <c r="R38" s="613">
        <f>SUM(P38*30)</f>
        <v>45</v>
      </c>
      <c r="S38" s="579"/>
      <c r="T38" s="579"/>
      <c r="U38" s="579"/>
      <c r="V38" s="579"/>
      <c r="W38" s="579"/>
      <c r="X38" s="579"/>
      <c r="Y38" s="579"/>
      <c r="Z38" s="579"/>
    </row>
    <row r="39" spans="1:26" ht="12.75" customHeight="1">
      <c r="A39" s="643">
        <f>LEN(C39)</f>
        <v>0</v>
      </c>
      <c r="B39" s="1012"/>
      <c r="C39" s="1024"/>
      <c r="D39" s="1025"/>
      <c r="E39" s="617" t="s">
        <v>317</v>
      </c>
      <c r="F39" s="618"/>
      <c r="G39" s="618">
        <v>2</v>
      </c>
      <c r="H39" s="618"/>
      <c r="I39" s="618">
        <v>1</v>
      </c>
      <c r="J39" s="618"/>
      <c r="K39" s="618"/>
      <c r="L39" s="619"/>
      <c r="M39" s="619"/>
      <c r="N39" s="619"/>
      <c r="O39" s="619"/>
      <c r="P39" s="620">
        <f>SUM(F39:O39)/2</f>
        <v>1.5</v>
      </c>
      <c r="R39" s="613">
        <f>SUM(P39*30)</f>
        <v>45</v>
      </c>
      <c r="S39" s="579"/>
      <c r="T39" s="579"/>
      <c r="U39" s="579"/>
      <c r="V39" s="579"/>
      <c r="W39" s="579"/>
      <c r="X39" s="579"/>
      <c r="Y39" s="579"/>
      <c r="Z39" s="579"/>
    </row>
    <row r="40" spans="1:26" ht="12.75" customHeight="1">
      <c r="A40" s="643">
        <f t="shared" si="4"/>
        <v>29</v>
      </c>
      <c r="B40" s="693">
        <v>21</v>
      </c>
      <c r="C40" s="1019" t="s">
        <v>321</v>
      </c>
      <c r="D40" s="1018"/>
      <c r="E40" s="615" t="s">
        <v>315</v>
      </c>
      <c r="F40" s="618"/>
      <c r="G40" s="618"/>
      <c r="H40" s="618"/>
      <c r="I40" s="618"/>
      <c r="J40" s="618">
        <v>2</v>
      </c>
      <c r="K40" s="618">
        <v>2</v>
      </c>
      <c r="L40" s="619"/>
      <c r="M40" s="619"/>
      <c r="N40" s="619"/>
      <c r="O40" s="619"/>
      <c r="P40" s="612">
        <f t="shared" si="2"/>
        <v>2</v>
      </c>
      <c r="R40" s="613">
        <f t="shared" si="5"/>
        <v>60</v>
      </c>
      <c r="S40" s="579"/>
      <c r="T40" s="579"/>
      <c r="U40" s="579"/>
      <c r="V40" s="579"/>
      <c r="W40" s="579"/>
      <c r="X40" s="579"/>
      <c r="Y40" s="579"/>
      <c r="Z40" s="579"/>
    </row>
    <row r="41" spans="1:26" ht="12.75" customHeight="1">
      <c r="A41" s="643">
        <f t="shared" si="4"/>
        <v>38</v>
      </c>
      <c r="B41" s="693">
        <v>22</v>
      </c>
      <c r="C41" s="1019" t="s">
        <v>322</v>
      </c>
      <c r="D41" s="1020"/>
      <c r="E41" s="617" t="s">
        <v>315</v>
      </c>
      <c r="F41" s="618"/>
      <c r="G41" s="618"/>
      <c r="H41" s="618">
        <v>1</v>
      </c>
      <c r="I41" s="618">
        <v>1</v>
      </c>
      <c r="J41" s="618"/>
      <c r="K41" s="618"/>
      <c r="L41" s="619"/>
      <c r="M41" s="619"/>
      <c r="N41" s="619"/>
      <c r="O41" s="619"/>
      <c r="P41" s="620">
        <f t="shared" si="2"/>
        <v>1</v>
      </c>
      <c r="R41" s="613">
        <f t="shared" si="5"/>
        <v>30</v>
      </c>
      <c r="S41" s="579"/>
      <c r="T41" s="579"/>
      <c r="U41" s="579"/>
      <c r="V41" s="579"/>
      <c r="W41" s="579"/>
      <c r="X41" s="579"/>
      <c r="Y41" s="579"/>
      <c r="Z41" s="579"/>
    </row>
    <row r="42" spans="1:26" ht="12.75" customHeight="1">
      <c r="A42" s="643">
        <f t="shared" si="4"/>
        <v>23</v>
      </c>
      <c r="B42" s="694">
        <v>23</v>
      </c>
      <c r="C42" s="1019" t="s">
        <v>335</v>
      </c>
      <c r="D42" s="1020"/>
      <c r="E42" s="617" t="s">
        <v>315</v>
      </c>
      <c r="F42" s="618">
        <v>1</v>
      </c>
      <c r="G42" s="618">
        <v>1</v>
      </c>
      <c r="H42" s="618">
        <v>1</v>
      </c>
      <c r="I42" s="618">
        <v>1</v>
      </c>
      <c r="J42" s="618">
        <v>1</v>
      </c>
      <c r="K42" s="618">
        <v>1</v>
      </c>
      <c r="L42" s="619"/>
      <c r="M42" s="619"/>
      <c r="N42" s="619"/>
      <c r="O42" s="619"/>
      <c r="P42" s="620">
        <f t="shared" si="2"/>
        <v>3</v>
      </c>
      <c r="R42" s="613">
        <f t="shared" si="5"/>
        <v>90</v>
      </c>
      <c r="S42" s="579"/>
      <c r="T42" s="579"/>
      <c r="U42" s="579"/>
      <c r="V42" s="579"/>
      <c r="W42" s="579"/>
      <c r="X42" s="579"/>
      <c r="Y42" s="579"/>
      <c r="Z42" s="579"/>
    </row>
    <row r="43" spans="1:26" ht="12.75" customHeight="1">
      <c r="A43" s="643">
        <f t="shared" si="4"/>
        <v>22</v>
      </c>
      <c r="B43" s="693">
        <v>24</v>
      </c>
      <c r="C43" s="1019" t="s">
        <v>324</v>
      </c>
      <c r="D43" s="1018"/>
      <c r="E43" s="617" t="s">
        <v>317</v>
      </c>
      <c r="F43" s="618"/>
      <c r="G43" s="618"/>
      <c r="H43" s="618"/>
      <c r="I43" s="618"/>
      <c r="J43" s="618"/>
      <c r="K43" s="618"/>
      <c r="L43" s="618">
        <v>2</v>
      </c>
      <c r="M43" s="618">
        <v>2</v>
      </c>
      <c r="N43" s="618">
        <v>1</v>
      </c>
      <c r="O43" s="619"/>
      <c r="P43" s="620">
        <f t="shared" si="2"/>
        <v>2.5</v>
      </c>
      <c r="R43" s="613">
        <f t="shared" si="5"/>
        <v>75</v>
      </c>
      <c r="S43" s="579"/>
      <c r="T43" s="579"/>
      <c r="U43" s="579"/>
      <c r="V43" s="579"/>
      <c r="W43" s="579"/>
      <c r="X43" s="579"/>
      <c r="Y43" s="579"/>
      <c r="Z43" s="579"/>
    </row>
    <row r="44" spans="1:26" ht="17.25" customHeight="1">
      <c r="A44" s="643">
        <f t="shared" si="4"/>
        <v>35</v>
      </c>
      <c r="B44" s="693">
        <v>25</v>
      </c>
      <c r="C44" s="1019" t="s">
        <v>325</v>
      </c>
      <c r="D44" s="1018"/>
      <c r="E44" s="617" t="s">
        <v>317</v>
      </c>
      <c r="F44" s="618"/>
      <c r="G44" s="618"/>
      <c r="H44" s="618"/>
      <c r="I44" s="618"/>
      <c r="J44" s="618"/>
      <c r="K44" s="618"/>
      <c r="L44" s="618">
        <v>2</v>
      </c>
      <c r="M44" s="618">
        <v>2</v>
      </c>
      <c r="N44" s="618">
        <v>2</v>
      </c>
      <c r="O44" s="619"/>
      <c r="P44" s="620">
        <f t="shared" si="2"/>
        <v>3</v>
      </c>
      <c r="R44" s="613">
        <f t="shared" si="5"/>
        <v>90</v>
      </c>
      <c r="S44" s="579"/>
      <c r="T44" s="579"/>
      <c r="U44" s="579"/>
      <c r="V44" s="579"/>
      <c r="W44" s="579"/>
      <c r="X44" s="579"/>
      <c r="Y44" s="579"/>
      <c r="Z44" s="579"/>
    </row>
    <row r="45" spans="1:26" ht="15" customHeight="1">
      <c r="A45" s="643">
        <f t="shared" si="4"/>
        <v>43</v>
      </c>
      <c r="B45" s="693">
        <v>26</v>
      </c>
      <c r="C45" s="1019" t="s">
        <v>326</v>
      </c>
      <c r="D45" s="1021"/>
      <c r="E45" s="666" t="s">
        <v>317</v>
      </c>
      <c r="F45" s="618"/>
      <c r="G45" s="618"/>
      <c r="H45" s="618"/>
      <c r="I45" s="618"/>
      <c r="J45" s="618"/>
      <c r="K45" s="618"/>
      <c r="L45" s="618">
        <v>2</v>
      </c>
      <c r="M45" s="618">
        <v>2</v>
      </c>
      <c r="N45" s="618">
        <v>1</v>
      </c>
      <c r="O45" s="619"/>
      <c r="P45" s="620">
        <f t="shared" si="2"/>
        <v>2.5</v>
      </c>
      <c r="R45" s="613">
        <f t="shared" si="5"/>
        <v>75</v>
      </c>
      <c r="S45" s="579"/>
      <c r="T45" s="579"/>
      <c r="U45" s="579"/>
      <c r="V45" s="579"/>
      <c r="W45" s="579"/>
      <c r="X45" s="579"/>
      <c r="Y45" s="579"/>
      <c r="Z45" s="579"/>
    </row>
    <row r="46" spans="1:26" ht="12.75" customHeight="1">
      <c r="A46" s="579"/>
      <c r="B46" s="621" t="s">
        <v>91</v>
      </c>
      <c r="C46" s="622"/>
      <c r="D46" s="623"/>
      <c r="E46" s="624"/>
      <c r="F46" s="625">
        <f t="shared" ref="F46:O46" si="6">SUM(F32:F45)</f>
        <v>5</v>
      </c>
      <c r="G46" s="625">
        <f t="shared" si="6"/>
        <v>5</v>
      </c>
      <c r="H46" s="625">
        <f t="shared" si="6"/>
        <v>6</v>
      </c>
      <c r="I46" s="625">
        <f t="shared" si="6"/>
        <v>6</v>
      </c>
      <c r="J46" s="625">
        <f t="shared" si="6"/>
        <v>7</v>
      </c>
      <c r="K46" s="625">
        <f t="shared" si="6"/>
        <v>7</v>
      </c>
      <c r="L46" s="625">
        <f t="shared" si="6"/>
        <v>7</v>
      </c>
      <c r="M46" s="625">
        <f t="shared" si="6"/>
        <v>7</v>
      </c>
      <c r="N46" s="625">
        <f t="shared" si="6"/>
        <v>4</v>
      </c>
      <c r="O46" s="625">
        <f t="shared" si="6"/>
        <v>0</v>
      </c>
      <c r="P46" s="625">
        <f t="shared" si="2"/>
        <v>27</v>
      </c>
      <c r="R46" s="595"/>
      <c r="S46" s="579"/>
      <c r="T46" s="579"/>
      <c r="U46" s="579"/>
      <c r="V46" s="579"/>
      <c r="W46" s="579"/>
      <c r="X46" s="579"/>
      <c r="Y46" s="579"/>
      <c r="Z46" s="579"/>
    </row>
    <row r="47" spans="1:26" ht="12.75" customHeight="1">
      <c r="A47" s="609">
        <f t="shared" ref="A47:A53" si="7">LEN(C47)</f>
        <v>32</v>
      </c>
      <c r="B47" s="521">
        <v>27</v>
      </c>
      <c r="C47" s="1017" t="s">
        <v>336</v>
      </c>
      <c r="D47" s="1018"/>
      <c r="E47" s="615" t="s">
        <v>317</v>
      </c>
      <c r="F47" s="616"/>
      <c r="G47" s="616"/>
      <c r="H47" s="616"/>
      <c r="I47" s="616"/>
      <c r="J47" s="616"/>
      <c r="K47" s="616"/>
      <c r="L47" s="616"/>
      <c r="M47" s="616"/>
      <c r="N47" s="616">
        <v>3</v>
      </c>
      <c r="O47" s="616"/>
      <c r="P47" s="612">
        <f t="shared" si="2"/>
        <v>1.5</v>
      </c>
      <c r="R47" s="613">
        <f>SUM(P47*30)</f>
        <v>45</v>
      </c>
      <c r="S47" s="579"/>
      <c r="T47" s="579"/>
      <c r="U47" s="579"/>
      <c r="V47" s="579"/>
      <c r="W47" s="579"/>
      <c r="X47" s="579"/>
      <c r="Y47" s="579"/>
      <c r="Z47" s="579"/>
    </row>
    <row r="48" spans="1:26" ht="12.75" customHeight="1">
      <c r="A48" s="643">
        <f t="shared" si="7"/>
        <v>33</v>
      </c>
      <c r="B48" s="521">
        <v>28</v>
      </c>
      <c r="C48" s="917" t="s">
        <v>346</v>
      </c>
      <c r="D48" s="918"/>
      <c r="E48" s="556" t="s">
        <v>306</v>
      </c>
      <c r="F48" s="555"/>
      <c r="G48" s="555"/>
      <c r="H48" s="555"/>
      <c r="I48" s="555"/>
      <c r="J48" s="555"/>
      <c r="K48" s="555"/>
      <c r="L48" s="540"/>
      <c r="M48" s="540"/>
      <c r="N48" s="540"/>
      <c r="O48" s="660">
        <v>6</v>
      </c>
      <c r="P48" s="549">
        <f t="shared" si="2"/>
        <v>3</v>
      </c>
      <c r="R48" s="613"/>
      <c r="S48" s="579"/>
      <c r="T48" s="579"/>
      <c r="U48" s="579"/>
      <c r="V48" s="579"/>
      <c r="W48" s="579"/>
      <c r="X48" s="579"/>
      <c r="Y48" s="579"/>
      <c r="Z48" s="579"/>
    </row>
    <row r="49" spans="1:26" ht="12.75" customHeight="1">
      <c r="A49" s="643">
        <f t="shared" si="7"/>
        <v>32</v>
      </c>
      <c r="B49" s="521">
        <v>29</v>
      </c>
      <c r="C49" s="720" t="s">
        <v>347</v>
      </c>
      <c r="D49" s="721"/>
      <c r="E49" s="71" t="s">
        <v>306</v>
      </c>
      <c r="F49" s="91"/>
      <c r="G49" s="91"/>
      <c r="H49" s="91"/>
      <c r="I49" s="91"/>
      <c r="J49" s="91"/>
      <c r="K49" s="91"/>
      <c r="L49" s="91"/>
      <c r="M49" s="91"/>
      <c r="N49" s="91"/>
      <c r="O49" s="82">
        <v>1</v>
      </c>
      <c r="P49" s="549">
        <f t="shared" si="2"/>
        <v>0.5</v>
      </c>
      <c r="R49" s="613">
        <f>SUM(P49*30)</f>
        <v>15</v>
      </c>
      <c r="S49" s="579"/>
      <c r="T49" s="579"/>
      <c r="U49" s="579"/>
      <c r="V49" s="579"/>
      <c r="W49" s="579"/>
      <c r="X49" s="579"/>
      <c r="Y49" s="579"/>
      <c r="Z49" s="579"/>
    </row>
    <row r="50" spans="1:26" ht="12.75" customHeight="1">
      <c r="A50" s="643">
        <f t="shared" si="7"/>
        <v>18</v>
      </c>
      <c r="B50" s="1011">
        <v>30</v>
      </c>
      <c r="C50" s="1013" t="s">
        <v>147</v>
      </c>
      <c r="D50" s="1014"/>
      <c r="E50" s="615" t="s">
        <v>315</v>
      </c>
      <c r="F50" s="616">
        <v>6</v>
      </c>
      <c r="G50" s="616">
        <v>6</v>
      </c>
      <c r="H50" s="616">
        <v>6</v>
      </c>
      <c r="I50" s="616">
        <v>6</v>
      </c>
      <c r="J50" s="616">
        <v>6</v>
      </c>
      <c r="K50" s="616">
        <v>6</v>
      </c>
      <c r="L50" s="616"/>
      <c r="M50" s="616"/>
      <c r="N50" s="616"/>
      <c r="O50" s="616"/>
      <c r="P50" s="612">
        <f t="shared" si="2"/>
        <v>18</v>
      </c>
      <c r="R50" s="613">
        <f>SUM(P50*30)</f>
        <v>540</v>
      </c>
      <c r="S50" s="579">
        <f>SUM(R47:R51)</f>
        <v>780</v>
      </c>
      <c r="T50" s="579" t="e">
        <f>SUM(R47,#REF!,R50,R51)</f>
        <v>#REF!</v>
      </c>
      <c r="U50" s="579"/>
      <c r="V50" s="579"/>
      <c r="W50" s="579"/>
      <c r="X50" s="579"/>
      <c r="Y50" s="579"/>
      <c r="Z50" s="579"/>
    </row>
    <row r="51" spans="1:26" ht="12.75" customHeight="1">
      <c r="A51" s="643">
        <f t="shared" si="7"/>
        <v>0</v>
      </c>
      <c r="B51" s="1012"/>
      <c r="C51" s="1015"/>
      <c r="D51" s="1016"/>
      <c r="E51" s="615" t="s">
        <v>317</v>
      </c>
      <c r="F51" s="616"/>
      <c r="G51" s="616"/>
      <c r="H51" s="616"/>
      <c r="I51" s="616"/>
      <c r="J51" s="616"/>
      <c r="K51" s="616"/>
      <c r="L51" s="616">
        <v>6</v>
      </c>
      <c r="M51" s="616">
        <v>6</v>
      </c>
      <c r="N51" s="616"/>
      <c r="O51" s="616"/>
      <c r="P51" s="612">
        <f t="shared" si="2"/>
        <v>6</v>
      </c>
      <c r="R51" s="613">
        <f>SUM(P51*30)</f>
        <v>180</v>
      </c>
      <c r="S51" s="579"/>
      <c r="T51" s="579"/>
      <c r="U51" s="579"/>
      <c r="V51" s="579"/>
      <c r="W51" s="579"/>
      <c r="X51" s="579"/>
      <c r="Y51" s="579"/>
      <c r="Z51" s="579"/>
    </row>
    <row r="52" spans="1:26" ht="12.75" customHeight="1">
      <c r="A52" s="643">
        <f t="shared" si="7"/>
        <v>17</v>
      </c>
      <c r="B52" s="1011">
        <v>31</v>
      </c>
      <c r="C52" s="1013" t="s">
        <v>225</v>
      </c>
      <c r="D52" s="1014"/>
      <c r="E52" s="626" t="s">
        <v>315</v>
      </c>
      <c r="F52" s="627"/>
      <c r="G52" s="627"/>
      <c r="H52" s="627"/>
      <c r="I52" s="627"/>
      <c r="J52" s="627"/>
      <c r="K52" s="627" t="s">
        <v>98</v>
      </c>
      <c r="L52" s="627"/>
      <c r="M52" s="627"/>
      <c r="N52" s="627"/>
      <c r="O52" s="627"/>
      <c r="P52" s="612">
        <f t="shared" si="2"/>
        <v>0</v>
      </c>
      <c r="Q52" s="595"/>
      <c r="R52" s="598"/>
      <c r="S52" s="579"/>
      <c r="T52" s="579"/>
      <c r="U52" s="579"/>
      <c r="V52" s="579"/>
      <c r="W52" s="579"/>
      <c r="X52" s="579"/>
      <c r="Y52" s="579"/>
      <c r="Z52" s="579"/>
    </row>
    <row r="53" spans="1:26" ht="12.75" customHeight="1">
      <c r="A53" s="643">
        <f t="shared" si="7"/>
        <v>0</v>
      </c>
      <c r="B53" s="1012"/>
      <c r="C53" s="1015"/>
      <c r="D53" s="1016"/>
      <c r="E53" s="626" t="s">
        <v>317</v>
      </c>
      <c r="F53" s="627"/>
      <c r="G53" s="627"/>
      <c r="H53" s="627"/>
      <c r="I53" s="627"/>
      <c r="J53" s="627"/>
      <c r="K53" s="627"/>
      <c r="L53" s="627"/>
      <c r="M53" s="627" t="s">
        <v>98</v>
      </c>
      <c r="N53" s="627"/>
      <c r="O53" s="627"/>
      <c r="P53" s="612">
        <f t="shared" si="2"/>
        <v>0</v>
      </c>
      <c r="Q53" s="595"/>
      <c r="R53" s="579"/>
      <c r="S53" s="579"/>
      <c r="T53" s="579"/>
      <c r="U53" s="579"/>
      <c r="V53" s="579"/>
      <c r="W53" s="579"/>
      <c r="X53" s="579"/>
      <c r="Y53" s="579"/>
      <c r="Z53" s="579"/>
    </row>
    <row r="54" spans="1:26" ht="12.75" customHeight="1">
      <c r="A54" s="579"/>
      <c r="B54" s="621" t="s">
        <v>99</v>
      </c>
      <c r="C54" s="628"/>
      <c r="D54" s="629"/>
      <c r="E54" s="629"/>
      <c r="F54" s="630">
        <f t="shared" ref="F54:O54" si="8">SUM(F47:F53)</f>
        <v>6</v>
      </c>
      <c r="G54" s="630">
        <f t="shared" si="8"/>
        <v>6</v>
      </c>
      <c r="H54" s="630">
        <f t="shared" si="8"/>
        <v>6</v>
      </c>
      <c r="I54" s="630">
        <f t="shared" si="8"/>
        <v>6</v>
      </c>
      <c r="J54" s="630">
        <f t="shared" si="8"/>
        <v>6</v>
      </c>
      <c r="K54" s="630">
        <f t="shared" si="8"/>
        <v>6</v>
      </c>
      <c r="L54" s="630">
        <f t="shared" si="8"/>
        <v>6</v>
      </c>
      <c r="M54" s="630">
        <f t="shared" si="8"/>
        <v>6</v>
      </c>
      <c r="N54" s="630">
        <f t="shared" si="8"/>
        <v>3</v>
      </c>
      <c r="O54" s="630">
        <f t="shared" si="8"/>
        <v>7</v>
      </c>
      <c r="P54" s="625">
        <f t="shared" si="2"/>
        <v>29</v>
      </c>
      <c r="Q54" s="595"/>
      <c r="R54" s="579"/>
      <c r="S54" s="579"/>
      <c r="T54" s="579"/>
      <c r="U54" s="579"/>
      <c r="V54" s="579"/>
      <c r="W54" s="579"/>
      <c r="X54" s="579"/>
      <c r="Y54" s="579"/>
      <c r="Z54" s="579"/>
    </row>
    <row r="55" spans="1:26" ht="12.75" customHeight="1">
      <c r="A55" s="579"/>
      <c r="B55" s="631" t="s">
        <v>106</v>
      </c>
      <c r="C55" s="632"/>
      <c r="D55" s="633"/>
      <c r="E55" s="634"/>
      <c r="F55" s="635">
        <f t="shared" ref="F55:O55" si="9">SUM(F54,F46)</f>
        <v>11</v>
      </c>
      <c r="G55" s="635">
        <f t="shared" si="9"/>
        <v>11</v>
      </c>
      <c r="H55" s="635">
        <f t="shared" si="9"/>
        <v>12</v>
      </c>
      <c r="I55" s="635">
        <f t="shared" si="9"/>
        <v>12</v>
      </c>
      <c r="J55" s="635">
        <f t="shared" si="9"/>
        <v>13</v>
      </c>
      <c r="K55" s="635">
        <f t="shared" si="9"/>
        <v>13</v>
      </c>
      <c r="L55" s="635">
        <f t="shared" si="9"/>
        <v>13</v>
      </c>
      <c r="M55" s="635">
        <f t="shared" si="9"/>
        <v>13</v>
      </c>
      <c r="N55" s="635">
        <f t="shared" si="9"/>
        <v>7</v>
      </c>
      <c r="O55" s="635">
        <f t="shared" si="9"/>
        <v>7</v>
      </c>
      <c r="P55" s="636">
        <f t="shared" si="2"/>
        <v>56</v>
      </c>
      <c r="Q55" s="595"/>
      <c r="R55" s="579"/>
      <c r="S55" s="579"/>
      <c r="T55" s="579"/>
      <c r="U55" s="579"/>
      <c r="V55" s="579"/>
      <c r="W55" s="579"/>
      <c r="X55" s="579"/>
      <c r="Y55" s="579"/>
      <c r="Z55" s="579"/>
    </row>
    <row r="56" spans="1:26" ht="12.75" customHeight="1">
      <c r="A56" s="579"/>
      <c r="B56" s="1006" t="s">
        <v>112</v>
      </c>
      <c r="C56" s="998"/>
      <c r="D56" s="998"/>
      <c r="E56" s="999"/>
      <c r="F56" s="431">
        <v>11</v>
      </c>
      <c r="G56" s="431">
        <v>11</v>
      </c>
      <c r="H56" s="431">
        <v>12</v>
      </c>
      <c r="I56" s="431">
        <v>12</v>
      </c>
      <c r="J56" s="431">
        <v>13</v>
      </c>
      <c r="K56" s="431">
        <v>13</v>
      </c>
      <c r="L56" s="431">
        <v>13</v>
      </c>
      <c r="M56" s="431">
        <v>13</v>
      </c>
      <c r="N56" s="429">
        <v>7</v>
      </c>
      <c r="O56" s="429">
        <v>7</v>
      </c>
      <c r="P56" s="636">
        <f>SUM(F56:M56)/2+N56</f>
        <v>56</v>
      </c>
      <c r="Q56" s="595"/>
      <c r="R56" s="579" t="s">
        <v>110</v>
      </c>
      <c r="S56" s="579"/>
      <c r="T56" s="579"/>
      <c r="U56" s="579"/>
      <c r="V56" s="579"/>
      <c r="W56" s="579"/>
      <c r="X56" s="579"/>
      <c r="Y56" s="579"/>
      <c r="Z56" s="579"/>
    </row>
    <row r="57" spans="1:26" ht="12.75" customHeight="1">
      <c r="A57" s="579"/>
      <c r="B57" s="1007" t="s">
        <v>114</v>
      </c>
      <c r="C57" s="998"/>
      <c r="D57" s="998"/>
      <c r="E57" s="999"/>
      <c r="F57" s="637"/>
      <c r="G57" s="590"/>
      <c r="H57" s="590"/>
      <c r="I57" s="590"/>
      <c r="J57" s="590"/>
      <c r="K57" s="590" t="s">
        <v>315</v>
      </c>
      <c r="L57" s="590"/>
      <c r="M57" s="590"/>
      <c r="N57" s="590" t="s">
        <v>317</v>
      </c>
      <c r="O57" s="590"/>
      <c r="P57" s="521">
        <f>COUNTA(F57:O57)</f>
        <v>2</v>
      </c>
      <c r="Q57" s="595"/>
      <c r="R57" s="579"/>
      <c r="S57" s="579"/>
      <c r="T57" s="579"/>
      <c r="U57" s="579"/>
      <c r="V57" s="579"/>
      <c r="W57" s="579"/>
      <c r="X57" s="579"/>
      <c r="Y57" s="579"/>
      <c r="Z57" s="579"/>
    </row>
    <row r="58" spans="1:26" ht="30.75" customHeight="1">
      <c r="A58" s="579"/>
      <c r="B58" s="1008" t="s">
        <v>59</v>
      </c>
      <c r="C58" s="998"/>
      <c r="D58" s="998"/>
      <c r="E58" s="999"/>
      <c r="F58" s="638">
        <f t="shared" ref="F58:O58" si="10">F27+F55+F31</f>
        <v>34</v>
      </c>
      <c r="G58" s="638">
        <f t="shared" si="10"/>
        <v>34</v>
      </c>
      <c r="H58" s="638">
        <f t="shared" si="10"/>
        <v>35</v>
      </c>
      <c r="I58" s="638">
        <f t="shared" si="10"/>
        <v>35</v>
      </c>
      <c r="J58" s="638">
        <f t="shared" si="10"/>
        <v>36</v>
      </c>
      <c r="K58" s="638">
        <f t="shared" si="10"/>
        <v>36</v>
      </c>
      <c r="L58" s="638">
        <f t="shared" si="10"/>
        <v>36</v>
      </c>
      <c r="M58" s="638">
        <f t="shared" si="10"/>
        <v>36</v>
      </c>
      <c r="N58" s="638">
        <f t="shared" si="10"/>
        <v>26</v>
      </c>
      <c r="O58" s="638">
        <f t="shared" si="10"/>
        <v>24</v>
      </c>
      <c r="P58" s="639">
        <f>SUM(F58:O58)/2</f>
        <v>166</v>
      </c>
      <c r="Q58" s="595"/>
      <c r="R58" s="579"/>
      <c r="S58" s="579"/>
      <c r="T58" s="579"/>
      <c r="U58" s="579"/>
      <c r="V58" s="579"/>
      <c r="W58" s="579"/>
      <c r="X58" s="579"/>
      <c r="Y58" s="579"/>
      <c r="Z58" s="579"/>
    </row>
    <row r="59" spans="1:26" ht="25.5" customHeight="1">
      <c r="A59" s="579"/>
      <c r="B59" s="1009"/>
      <c r="C59" s="1010" t="s">
        <v>276</v>
      </c>
      <c r="D59" s="1005" t="s">
        <v>116</v>
      </c>
      <c r="E59" s="999"/>
      <c r="F59" s="640">
        <v>1</v>
      </c>
      <c r="G59" s="640">
        <v>1</v>
      </c>
      <c r="H59" s="640">
        <v>1</v>
      </c>
      <c r="I59" s="640">
        <v>1</v>
      </c>
      <c r="J59" s="640"/>
      <c r="K59" s="640"/>
      <c r="L59" s="640"/>
      <c r="M59" s="640"/>
      <c r="N59" s="640">
        <v>2</v>
      </c>
      <c r="O59" s="640">
        <v>2</v>
      </c>
      <c r="P59" s="1003">
        <f>SUM(F59:O60)/2</f>
        <v>4</v>
      </c>
      <c r="Q59" s="595"/>
      <c r="R59" s="579"/>
      <c r="S59" s="579"/>
      <c r="T59" s="579"/>
      <c r="U59" s="579"/>
      <c r="V59" s="579"/>
      <c r="W59" s="579"/>
      <c r="X59" s="579"/>
      <c r="Y59" s="579"/>
      <c r="Z59" s="579"/>
    </row>
    <row r="60" spans="1:26" ht="17.25" customHeight="1">
      <c r="A60" s="579"/>
      <c r="B60" s="1004"/>
      <c r="C60" s="988"/>
      <c r="D60" s="1005" t="s">
        <v>39</v>
      </c>
      <c r="E60" s="999"/>
      <c r="F60" s="640"/>
      <c r="G60" s="640"/>
      <c r="H60" s="640"/>
      <c r="I60" s="640"/>
      <c r="J60" s="640"/>
      <c r="K60" s="640"/>
      <c r="L60" s="640"/>
      <c r="M60" s="640"/>
      <c r="N60" s="640"/>
      <c r="O60" s="640"/>
      <c r="P60" s="1004"/>
      <c r="Q60" s="595"/>
      <c r="R60" s="579"/>
      <c r="S60" s="579"/>
      <c r="T60" s="579"/>
      <c r="U60" s="579"/>
      <c r="V60" s="579"/>
      <c r="W60" s="579"/>
      <c r="X60" s="579"/>
      <c r="Y60" s="579"/>
      <c r="Z60" s="579"/>
    </row>
    <row r="61" spans="1:26" ht="12.75" customHeight="1">
      <c r="A61" s="579"/>
      <c r="B61" s="596">
        <v>1</v>
      </c>
      <c r="C61" s="882" t="s">
        <v>117</v>
      </c>
      <c r="D61" s="853"/>
      <c r="E61" s="851"/>
      <c r="F61" s="117">
        <v>1</v>
      </c>
      <c r="G61" s="117">
        <v>1</v>
      </c>
      <c r="H61" s="117">
        <v>1</v>
      </c>
      <c r="I61" s="117">
        <v>1</v>
      </c>
      <c r="J61" s="117">
        <v>1</v>
      </c>
      <c r="K61" s="117">
        <v>1</v>
      </c>
      <c r="L61" s="117">
        <v>1</v>
      </c>
      <c r="M61" s="117">
        <v>1</v>
      </c>
      <c r="N61" s="117">
        <v>1</v>
      </c>
      <c r="O61" s="117">
        <v>1</v>
      </c>
      <c r="P61" s="418" t="s">
        <v>137</v>
      </c>
      <c r="Q61" s="579"/>
      <c r="R61" s="579"/>
      <c r="S61" s="579"/>
      <c r="T61" s="579"/>
      <c r="U61" s="579"/>
      <c r="V61" s="579"/>
      <c r="W61" s="579"/>
      <c r="X61" s="579"/>
      <c r="Y61" s="579"/>
      <c r="Z61" s="579"/>
    </row>
    <row r="62" spans="1:26" ht="12.75" customHeight="1">
      <c r="A62" s="579"/>
      <c r="B62" s="596">
        <v>2</v>
      </c>
      <c r="C62" s="702" t="s">
        <v>342</v>
      </c>
      <c r="D62" s="703"/>
      <c r="E62" s="704"/>
      <c r="F62" s="117"/>
      <c r="G62" s="117"/>
      <c r="H62" s="117">
        <v>1</v>
      </c>
      <c r="I62" s="117">
        <v>1</v>
      </c>
      <c r="J62" s="117">
        <v>1</v>
      </c>
      <c r="K62" s="117">
        <v>1</v>
      </c>
      <c r="L62" s="417"/>
      <c r="M62" s="419"/>
      <c r="N62" s="419"/>
      <c r="O62" s="419"/>
      <c r="P62" s="418" t="s">
        <v>137</v>
      </c>
      <c r="Q62" s="579"/>
      <c r="R62" s="579"/>
      <c r="S62" s="579"/>
      <c r="T62" s="579"/>
      <c r="U62" s="579"/>
      <c r="V62" s="579"/>
      <c r="W62" s="579"/>
      <c r="X62" s="579"/>
      <c r="Y62" s="579"/>
      <c r="Z62" s="579"/>
    </row>
    <row r="63" spans="1:26" ht="12.75" customHeight="1">
      <c r="A63" s="579"/>
      <c r="B63" s="596">
        <v>3</v>
      </c>
      <c r="C63" s="881" t="s">
        <v>119</v>
      </c>
      <c r="D63" s="853"/>
      <c r="E63" s="851"/>
      <c r="F63" s="417"/>
      <c r="G63" s="417"/>
      <c r="H63" s="417"/>
      <c r="I63" s="417"/>
      <c r="J63" s="417"/>
      <c r="K63" s="417"/>
      <c r="L63" s="417"/>
      <c r="M63" s="419"/>
      <c r="N63" s="419"/>
      <c r="O63" s="419"/>
      <c r="P63" s="418" t="s">
        <v>137</v>
      </c>
      <c r="Q63" s="579"/>
      <c r="R63" s="579"/>
      <c r="S63" s="579"/>
      <c r="T63" s="579"/>
      <c r="U63" s="579"/>
      <c r="V63" s="579"/>
      <c r="W63" s="579"/>
      <c r="X63" s="579"/>
      <c r="Y63" s="579"/>
      <c r="Z63" s="579"/>
    </row>
    <row r="64" spans="1:26" ht="12.75" customHeight="1">
      <c r="A64" s="579"/>
      <c r="B64" s="596">
        <v>4</v>
      </c>
      <c r="C64" s="881" t="s">
        <v>120</v>
      </c>
      <c r="D64" s="853"/>
      <c r="E64" s="851"/>
      <c r="F64" s="417"/>
      <c r="G64" s="417"/>
      <c r="H64" s="417"/>
      <c r="I64" s="417"/>
      <c r="J64" s="417"/>
      <c r="K64" s="417"/>
      <c r="L64" s="417"/>
      <c r="M64" s="419"/>
      <c r="N64" s="419"/>
      <c r="O64" s="419"/>
      <c r="P64" s="418" t="s">
        <v>137</v>
      </c>
      <c r="Q64" s="579"/>
      <c r="R64" s="579"/>
      <c r="S64" s="579"/>
      <c r="T64" s="579"/>
      <c r="U64" s="579"/>
      <c r="V64" s="579"/>
      <c r="W64" s="579"/>
      <c r="X64" s="579"/>
      <c r="Y64" s="579"/>
      <c r="Z64" s="579"/>
    </row>
    <row r="65" spans="1:26" ht="12.75" customHeight="1">
      <c r="A65" s="579"/>
      <c r="B65" s="596">
        <v>5</v>
      </c>
      <c r="C65" s="881" t="s">
        <v>121</v>
      </c>
      <c r="D65" s="853"/>
      <c r="E65" s="851"/>
      <c r="F65" s="417"/>
      <c r="G65" s="417"/>
      <c r="H65" s="417"/>
      <c r="I65" s="417"/>
      <c r="J65" s="417"/>
      <c r="K65" s="417"/>
      <c r="L65" s="417"/>
      <c r="M65" s="419"/>
      <c r="N65" s="419"/>
      <c r="O65" s="419"/>
      <c r="P65" s="418" t="s">
        <v>137</v>
      </c>
      <c r="Q65" s="579"/>
      <c r="R65" s="579"/>
      <c r="S65" s="579"/>
      <c r="T65" s="579"/>
      <c r="U65" s="579"/>
      <c r="V65" s="579"/>
      <c r="W65" s="579"/>
      <c r="X65" s="579"/>
      <c r="Y65" s="579"/>
      <c r="Z65" s="579"/>
    </row>
    <row r="66" spans="1:26" ht="12.75" customHeight="1">
      <c r="A66" s="579"/>
      <c r="B66" s="596">
        <v>6</v>
      </c>
      <c r="C66" s="881" t="s">
        <v>122</v>
      </c>
      <c r="D66" s="853"/>
      <c r="E66" s="851"/>
      <c r="F66" s="417"/>
      <c r="G66" s="417"/>
      <c r="H66" s="417"/>
      <c r="I66" s="417"/>
      <c r="J66" s="417"/>
      <c r="K66" s="417"/>
      <c r="L66" s="417"/>
      <c r="M66" s="419"/>
      <c r="N66" s="419"/>
      <c r="O66" s="419"/>
      <c r="P66" s="418" t="s">
        <v>137</v>
      </c>
      <c r="Q66" s="579"/>
      <c r="R66" s="579"/>
      <c r="S66" s="579"/>
      <c r="T66" s="579"/>
      <c r="U66" s="579"/>
      <c r="V66" s="579"/>
      <c r="W66" s="579"/>
      <c r="X66" s="579"/>
      <c r="Y66" s="579"/>
      <c r="Z66" s="579"/>
    </row>
    <row r="67" spans="1:26" ht="12.75" customHeight="1">
      <c r="A67" s="579"/>
      <c r="B67" s="596">
        <v>7</v>
      </c>
      <c r="C67" s="881" t="s">
        <v>123</v>
      </c>
      <c r="D67" s="853"/>
      <c r="E67" s="851"/>
      <c r="F67" s="417"/>
      <c r="G67" s="417"/>
      <c r="H67" s="417"/>
      <c r="I67" s="417"/>
      <c r="J67" s="417"/>
      <c r="K67" s="417"/>
      <c r="L67" s="417"/>
      <c r="M67" s="419"/>
      <c r="N67" s="419"/>
      <c r="O67" s="419"/>
      <c r="P67" s="418" t="s">
        <v>137</v>
      </c>
      <c r="Q67" s="579"/>
      <c r="R67" s="579"/>
      <c r="S67" s="579"/>
      <c r="T67" s="579"/>
      <c r="U67" s="579"/>
      <c r="V67" s="579"/>
      <c r="W67" s="579"/>
      <c r="X67" s="579"/>
      <c r="Y67" s="579"/>
      <c r="Z67" s="579"/>
    </row>
    <row r="68" spans="1:26" ht="12.75" customHeight="1">
      <c r="A68" s="579"/>
      <c r="B68" s="596">
        <v>8</v>
      </c>
      <c r="C68" s="881" t="s">
        <v>124</v>
      </c>
      <c r="D68" s="853"/>
      <c r="E68" s="851"/>
      <c r="F68" s="417"/>
      <c r="G68" s="417"/>
      <c r="H68" s="417"/>
      <c r="I68" s="417"/>
      <c r="J68" s="417"/>
      <c r="K68" s="417"/>
      <c r="L68" s="417"/>
      <c r="M68" s="419"/>
      <c r="N68" s="419"/>
      <c r="O68" s="419"/>
      <c r="P68" s="418" t="s">
        <v>137</v>
      </c>
      <c r="Q68" s="579"/>
      <c r="R68" s="579"/>
      <c r="S68" s="579"/>
      <c r="T68" s="579"/>
      <c r="U68" s="579"/>
      <c r="V68" s="579"/>
      <c r="W68" s="579"/>
      <c r="X68" s="579"/>
      <c r="Y68" s="579"/>
      <c r="Z68" s="579"/>
    </row>
    <row r="69" spans="1:26" ht="12.75" customHeight="1">
      <c r="A69" s="579"/>
      <c r="B69" s="596">
        <v>9</v>
      </c>
      <c r="C69" s="881" t="s">
        <v>125</v>
      </c>
      <c r="D69" s="853"/>
      <c r="E69" s="851"/>
      <c r="F69" s="417" t="s">
        <v>126</v>
      </c>
      <c r="G69" s="417"/>
      <c r="H69" s="417"/>
      <c r="I69" s="417"/>
      <c r="J69" s="417"/>
      <c r="K69" s="417"/>
      <c r="L69" s="417"/>
      <c r="M69" s="419"/>
      <c r="N69" s="419"/>
      <c r="O69" s="419" t="s">
        <v>126</v>
      </c>
      <c r="P69" s="418" t="s">
        <v>137</v>
      </c>
      <c r="Q69" s="579"/>
      <c r="R69" s="579"/>
      <c r="S69" s="579"/>
      <c r="T69" s="579"/>
      <c r="U69" s="579"/>
      <c r="V69" s="579"/>
      <c r="W69" s="579"/>
      <c r="X69" s="579"/>
      <c r="Y69" s="579"/>
      <c r="Z69" s="579"/>
    </row>
    <row r="70" spans="1:26" ht="12.75" customHeight="1">
      <c r="A70" s="579"/>
      <c r="B70" s="596">
        <v>10</v>
      </c>
      <c r="C70" s="881" t="s">
        <v>128</v>
      </c>
      <c r="D70" s="853"/>
      <c r="E70" s="851"/>
      <c r="F70" s="417"/>
      <c r="G70" s="417"/>
      <c r="H70" s="417"/>
      <c r="I70" s="417"/>
      <c r="J70" s="417"/>
      <c r="K70" s="417"/>
      <c r="L70" s="417"/>
      <c r="M70" s="419"/>
      <c r="N70" s="419"/>
      <c r="O70" s="419"/>
      <c r="P70" s="418" t="s">
        <v>137</v>
      </c>
      <c r="Q70" s="579"/>
      <c r="R70" s="579"/>
      <c r="S70" s="579"/>
      <c r="T70" s="579"/>
      <c r="U70" s="579"/>
      <c r="V70" s="579"/>
      <c r="W70" s="579"/>
      <c r="X70" s="579"/>
      <c r="Y70" s="579"/>
      <c r="Z70" s="579"/>
    </row>
    <row r="71" spans="1:26" ht="12.75" customHeight="1">
      <c r="A71" s="641"/>
      <c r="B71" s="997" t="s">
        <v>129</v>
      </c>
      <c r="C71" s="998"/>
      <c r="D71" s="998"/>
      <c r="E71" s="999"/>
      <c r="F71" s="638">
        <f t="shared" ref="F71:O71" si="11">SUM(F59:F70)</f>
        <v>2</v>
      </c>
      <c r="G71" s="638">
        <f t="shared" si="11"/>
        <v>2</v>
      </c>
      <c r="H71" s="638">
        <f t="shared" si="11"/>
        <v>3</v>
      </c>
      <c r="I71" s="638">
        <f t="shared" si="11"/>
        <v>3</v>
      </c>
      <c r="J71" s="638">
        <f t="shared" si="11"/>
        <v>2</v>
      </c>
      <c r="K71" s="638">
        <f t="shared" si="11"/>
        <v>2</v>
      </c>
      <c r="L71" s="638">
        <f t="shared" si="11"/>
        <v>1</v>
      </c>
      <c r="M71" s="638">
        <f t="shared" si="11"/>
        <v>1</v>
      </c>
      <c r="N71" s="638">
        <f t="shared" si="11"/>
        <v>3</v>
      </c>
      <c r="O71" s="638">
        <f t="shared" si="11"/>
        <v>3</v>
      </c>
      <c r="P71" s="642">
        <f>SUM(F71:O71)</f>
        <v>22</v>
      </c>
      <c r="Q71" s="641"/>
      <c r="R71" s="641"/>
      <c r="S71" s="641"/>
      <c r="T71" s="641"/>
      <c r="U71" s="641"/>
      <c r="V71" s="641"/>
      <c r="W71" s="641"/>
      <c r="X71" s="641"/>
      <c r="Y71" s="641"/>
      <c r="Z71" s="579"/>
    </row>
    <row r="72" spans="1:26" ht="12.75" customHeight="1">
      <c r="A72" s="641"/>
      <c r="B72" s="592"/>
      <c r="C72" s="1000" t="s">
        <v>327</v>
      </c>
      <c r="D72" s="1001"/>
      <c r="E72" s="641"/>
      <c r="F72" s="595"/>
      <c r="G72" s="595"/>
      <c r="H72" s="595"/>
      <c r="I72" s="595"/>
      <c r="J72" s="595"/>
      <c r="K72" s="595"/>
      <c r="L72" s="595"/>
      <c r="M72" s="595"/>
      <c r="N72" s="595"/>
      <c r="O72" s="595"/>
      <c r="P72" s="595"/>
      <c r="Q72" s="641"/>
      <c r="R72" s="641"/>
      <c r="S72" s="641"/>
      <c r="T72" s="641"/>
      <c r="U72" s="641"/>
      <c r="V72" s="641"/>
      <c r="W72" s="641"/>
      <c r="X72" s="641"/>
      <c r="Y72" s="641"/>
      <c r="Z72" s="579"/>
    </row>
    <row r="73" spans="1:26" ht="12.75" customHeight="1">
      <c r="A73" s="641"/>
      <c r="B73" s="592"/>
      <c r="C73" s="641" t="s">
        <v>77</v>
      </c>
      <c r="D73" s="641"/>
      <c r="E73" s="641"/>
      <c r="F73" s="641"/>
      <c r="G73" s="641"/>
      <c r="H73" s="641"/>
      <c r="I73" s="641"/>
      <c r="J73" s="641"/>
      <c r="K73" s="641"/>
      <c r="L73" s="641"/>
      <c r="M73" s="641"/>
      <c r="N73" s="641"/>
      <c r="O73" s="641"/>
      <c r="P73" s="641"/>
      <c r="Q73" s="641"/>
      <c r="R73" s="641"/>
      <c r="S73" s="641"/>
      <c r="T73" s="641"/>
      <c r="U73" s="641"/>
      <c r="V73" s="641"/>
      <c r="W73" s="641"/>
      <c r="X73" s="641"/>
      <c r="Y73" s="641"/>
      <c r="Z73" s="579"/>
    </row>
    <row r="74" spans="1:26" ht="12.75" customHeight="1">
      <c r="A74" s="579"/>
      <c r="B74" s="579"/>
      <c r="C74" s="579" t="s">
        <v>134</v>
      </c>
      <c r="D74" s="579"/>
      <c r="E74" s="579"/>
      <c r="F74" s="579"/>
      <c r="G74" s="579"/>
      <c r="H74" s="579"/>
      <c r="I74" s="579"/>
      <c r="J74" s="579"/>
      <c r="K74" s="579"/>
      <c r="L74" s="579"/>
      <c r="M74" s="579"/>
      <c r="N74" s="579"/>
      <c r="O74" s="579"/>
      <c r="P74" s="579"/>
      <c r="Q74" s="579"/>
      <c r="R74" s="579"/>
      <c r="S74" s="579"/>
      <c r="T74" s="579"/>
      <c r="U74" s="579"/>
      <c r="V74" s="579"/>
      <c r="W74" s="579"/>
      <c r="X74" s="579"/>
      <c r="Y74" s="579"/>
      <c r="Z74" s="579"/>
    </row>
    <row r="75" spans="1:26" ht="12.75" customHeight="1">
      <c r="A75" s="579"/>
      <c r="B75" s="579"/>
      <c r="C75" s="579"/>
      <c r="D75" s="579"/>
      <c r="E75" s="579"/>
      <c r="F75" s="1002" t="s">
        <v>78</v>
      </c>
      <c r="G75" s="998"/>
      <c r="H75" s="998"/>
      <c r="I75" s="998"/>
      <c r="J75" s="998"/>
      <c r="K75" s="998"/>
      <c r="L75" s="998"/>
      <c r="M75" s="998"/>
      <c r="N75" s="998"/>
      <c r="O75" s="999"/>
      <c r="P75" s="579"/>
      <c r="Q75" s="579"/>
      <c r="R75" s="579"/>
      <c r="S75" s="579"/>
      <c r="T75" s="579"/>
      <c r="U75" s="579"/>
      <c r="V75" s="579"/>
      <c r="W75" s="579"/>
      <c r="X75" s="579"/>
      <c r="Y75" s="579"/>
      <c r="Z75" s="579"/>
    </row>
    <row r="76" spans="1:26" ht="12.75" customHeight="1">
      <c r="A76" s="579"/>
      <c r="B76" s="579"/>
      <c r="C76" s="579"/>
      <c r="D76" s="579"/>
      <c r="E76" s="579"/>
      <c r="F76" s="722">
        <v>34</v>
      </c>
      <c r="G76" s="723"/>
      <c r="H76" s="722">
        <v>35</v>
      </c>
      <c r="I76" s="723"/>
      <c r="J76" s="722">
        <v>36</v>
      </c>
      <c r="K76" s="723"/>
      <c r="L76" s="722">
        <v>36</v>
      </c>
      <c r="M76" s="723"/>
      <c r="N76" s="722">
        <v>25</v>
      </c>
      <c r="O76" s="723"/>
      <c r="P76" s="579"/>
      <c r="Q76" s="579"/>
      <c r="R76" s="579"/>
      <c r="S76" s="579"/>
      <c r="T76" s="579"/>
      <c r="U76" s="579"/>
      <c r="V76" s="579"/>
      <c r="W76" s="579"/>
      <c r="X76" s="579"/>
      <c r="Y76" s="579"/>
      <c r="Z76" s="579"/>
    </row>
    <row r="77" spans="1:26" ht="12.75" customHeight="1">
      <c r="A77" s="579"/>
      <c r="B77" s="579"/>
      <c r="C77" s="579"/>
      <c r="D77" s="579"/>
      <c r="E77" s="579"/>
      <c r="F77" s="595"/>
      <c r="G77" s="595"/>
      <c r="H77" s="595"/>
      <c r="I77" s="595"/>
      <c r="J77" s="595"/>
      <c r="K77" s="595"/>
      <c r="L77" s="595"/>
      <c r="M77" s="595"/>
      <c r="N77" s="595"/>
      <c r="O77" s="595"/>
      <c r="P77" s="579"/>
      <c r="Q77" s="579"/>
      <c r="R77" s="579"/>
      <c r="S77" s="579"/>
      <c r="T77" s="579"/>
      <c r="U77" s="579"/>
      <c r="V77" s="579"/>
      <c r="W77" s="579"/>
      <c r="X77" s="579"/>
      <c r="Y77" s="579"/>
      <c r="Z77" s="579"/>
    </row>
    <row r="78" spans="1:26" ht="12.75" customHeight="1">
      <c r="A78" s="579"/>
      <c r="B78" s="579"/>
      <c r="C78" s="582"/>
      <c r="D78" s="582"/>
      <c r="E78" s="579"/>
      <c r="F78" s="579"/>
      <c r="G78" s="579"/>
      <c r="H78" s="579"/>
      <c r="I78" s="579"/>
      <c r="J78" s="579"/>
      <c r="K78" s="579"/>
      <c r="L78" s="579"/>
      <c r="M78" s="579"/>
      <c r="N78" s="579"/>
      <c r="O78" s="579"/>
      <c r="P78" s="579"/>
      <c r="Q78" s="579"/>
      <c r="R78" s="579"/>
      <c r="S78" s="579"/>
      <c r="T78" s="579"/>
      <c r="U78" s="579"/>
      <c r="V78" s="579"/>
      <c r="W78" s="579"/>
      <c r="X78" s="579"/>
      <c r="Y78" s="579"/>
      <c r="Z78" s="579"/>
    </row>
    <row r="79" spans="1:26" ht="12.75" customHeight="1">
      <c r="A79" s="579"/>
      <c r="B79" s="579"/>
      <c r="C79" s="579"/>
      <c r="D79" s="579"/>
      <c r="E79" s="579"/>
      <c r="F79" s="579"/>
      <c r="G79" s="579"/>
      <c r="H79" s="579"/>
      <c r="I79" s="579"/>
      <c r="J79" s="579"/>
      <c r="K79" s="579"/>
      <c r="L79" s="579"/>
      <c r="M79" s="579"/>
      <c r="N79" s="579"/>
      <c r="O79" s="579"/>
      <c r="P79" s="579"/>
      <c r="Q79" s="579"/>
      <c r="R79" s="579"/>
      <c r="S79" s="579"/>
      <c r="T79" s="579"/>
      <c r="U79" s="579"/>
      <c r="V79" s="579"/>
      <c r="W79" s="579"/>
      <c r="X79" s="579"/>
      <c r="Y79" s="579"/>
      <c r="Z79" s="579"/>
    </row>
    <row r="80" spans="1:26" ht="12.75" customHeight="1">
      <c r="A80" s="579"/>
      <c r="B80" s="579"/>
      <c r="C80" s="579"/>
      <c r="D80" s="579"/>
      <c r="E80" s="579"/>
      <c r="F80" s="579"/>
      <c r="G80" s="579"/>
      <c r="H80" s="579"/>
      <c r="I80" s="579"/>
      <c r="J80" s="579"/>
      <c r="K80" s="579"/>
      <c r="L80" s="579"/>
      <c r="M80" s="579"/>
      <c r="N80" s="579"/>
      <c r="O80" s="579"/>
      <c r="P80" s="579"/>
      <c r="Q80" s="579"/>
      <c r="R80" s="579"/>
      <c r="S80" s="579"/>
      <c r="T80" s="579"/>
      <c r="U80" s="579"/>
      <c r="V80" s="579"/>
      <c r="W80" s="579"/>
      <c r="X80" s="579"/>
      <c r="Y80" s="579"/>
      <c r="Z80" s="579"/>
    </row>
    <row r="81" spans="1:26" ht="12.75" customHeight="1">
      <c r="A81" s="579"/>
      <c r="B81" s="579"/>
      <c r="C81" s="579"/>
      <c r="D81" s="579"/>
      <c r="E81" s="579"/>
      <c r="F81" s="579"/>
      <c r="G81" s="579"/>
      <c r="H81" s="579"/>
      <c r="I81" s="579"/>
      <c r="J81" s="579"/>
      <c r="K81" s="579"/>
      <c r="L81" s="579"/>
      <c r="M81" s="579"/>
      <c r="N81" s="579"/>
      <c r="O81" s="579"/>
      <c r="P81" s="579"/>
      <c r="Q81" s="579"/>
      <c r="R81" s="579"/>
      <c r="S81" s="579"/>
      <c r="T81" s="579"/>
      <c r="U81" s="579"/>
      <c r="V81" s="579"/>
      <c r="W81" s="579"/>
      <c r="X81" s="579"/>
      <c r="Y81" s="579"/>
      <c r="Z81" s="579"/>
    </row>
    <row r="82" spans="1:26" ht="12.75" customHeight="1">
      <c r="A82" s="579"/>
      <c r="B82" s="579"/>
      <c r="C82" s="579"/>
      <c r="D82" s="579"/>
      <c r="E82" s="579"/>
      <c r="F82" s="579"/>
      <c r="G82" s="579"/>
      <c r="H82" s="579"/>
      <c r="I82" s="579"/>
      <c r="J82" s="579"/>
      <c r="K82" s="579"/>
      <c r="L82" s="579"/>
      <c r="M82" s="579"/>
      <c r="N82" s="579"/>
      <c r="O82" s="579"/>
      <c r="P82" s="579"/>
      <c r="Q82" s="579"/>
      <c r="R82" s="579"/>
      <c r="S82" s="579"/>
      <c r="T82" s="579"/>
      <c r="U82" s="579"/>
      <c r="V82" s="579"/>
      <c r="W82" s="579"/>
      <c r="X82" s="579"/>
      <c r="Y82" s="579"/>
      <c r="Z82" s="579"/>
    </row>
    <row r="83" spans="1:26" ht="12.75" customHeight="1">
      <c r="A83" s="579"/>
      <c r="B83" s="579"/>
      <c r="C83" s="579"/>
      <c r="D83" s="579"/>
      <c r="E83" s="579"/>
      <c r="F83" s="579"/>
      <c r="G83" s="579"/>
      <c r="H83" s="579"/>
      <c r="I83" s="579"/>
      <c r="J83" s="579"/>
      <c r="K83" s="579"/>
      <c r="L83" s="579"/>
      <c r="M83" s="579"/>
      <c r="N83" s="579"/>
      <c r="O83" s="579"/>
      <c r="P83" s="579"/>
      <c r="Q83" s="579"/>
      <c r="R83" s="579"/>
      <c r="S83" s="579"/>
      <c r="T83" s="579"/>
      <c r="U83" s="579"/>
      <c r="V83" s="579"/>
      <c r="W83" s="579"/>
      <c r="X83" s="579"/>
      <c r="Y83" s="579"/>
      <c r="Z83" s="579"/>
    </row>
    <row r="84" spans="1:26" ht="12.75" customHeight="1">
      <c r="A84" s="579"/>
      <c r="B84" s="579"/>
      <c r="C84" s="579"/>
      <c r="D84" s="579"/>
      <c r="E84" s="579"/>
      <c r="F84" s="579"/>
      <c r="G84" s="579"/>
      <c r="H84" s="579"/>
      <c r="I84" s="579"/>
      <c r="J84" s="579"/>
      <c r="K84" s="579"/>
      <c r="L84" s="579"/>
      <c r="M84" s="579"/>
      <c r="N84" s="579"/>
      <c r="O84" s="579"/>
      <c r="P84" s="579"/>
      <c r="Q84" s="579"/>
      <c r="R84" s="579"/>
      <c r="S84" s="579"/>
      <c r="T84" s="579"/>
      <c r="U84" s="579"/>
      <c r="V84" s="579"/>
      <c r="W84" s="579"/>
      <c r="X84" s="579"/>
      <c r="Y84" s="579"/>
      <c r="Z84" s="579"/>
    </row>
    <row r="85" spans="1:26" ht="12.75" customHeight="1">
      <c r="A85" s="579"/>
      <c r="B85" s="579"/>
      <c r="C85" s="579"/>
      <c r="D85" s="579"/>
      <c r="E85" s="579"/>
      <c r="F85" s="579"/>
      <c r="G85" s="579"/>
      <c r="H85" s="579"/>
      <c r="I85" s="579"/>
      <c r="J85" s="579"/>
      <c r="K85" s="579"/>
      <c r="L85" s="579"/>
      <c r="M85" s="579"/>
      <c r="N85" s="579"/>
      <c r="O85" s="579"/>
      <c r="P85" s="579"/>
      <c r="Q85" s="579"/>
      <c r="R85" s="579"/>
      <c r="S85" s="579"/>
      <c r="T85" s="579"/>
      <c r="U85" s="579"/>
      <c r="V85" s="579"/>
      <c r="W85" s="579"/>
      <c r="X85" s="579"/>
      <c r="Y85" s="579"/>
      <c r="Z85" s="579"/>
    </row>
    <row r="86" spans="1:26" ht="12.75" customHeight="1">
      <c r="A86" s="579"/>
      <c r="B86" s="579"/>
      <c r="C86" s="579"/>
      <c r="D86" s="579"/>
      <c r="E86" s="579"/>
      <c r="F86" s="579"/>
      <c r="G86" s="579"/>
      <c r="H86" s="579"/>
      <c r="I86" s="579"/>
      <c r="J86" s="579"/>
      <c r="K86" s="579"/>
      <c r="L86" s="579"/>
      <c r="M86" s="579"/>
      <c r="N86" s="579"/>
      <c r="O86" s="579"/>
      <c r="P86" s="579"/>
      <c r="Q86" s="579"/>
      <c r="R86" s="579"/>
      <c r="S86" s="579"/>
      <c r="T86" s="579"/>
      <c r="U86" s="579"/>
      <c r="V86" s="579"/>
      <c r="W86" s="579"/>
      <c r="X86" s="579"/>
      <c r="Y86" s="579"/>
      <c r="Z86" s="579"/>
    </row>
    <row r="87" spans="1:26" ht="12.75" customHeight="1">
      <c r="A87" s="579"/>
      <c r="B87" s="579"/>
      <c r="C87" s="579"/>
      <c r="D87" s="579"/>
      <c r="E87" s="579"/>
      <c r="F87" s="579"/>
      <c r="G87" s="579"/>
      <c r="H87" s="579"/>
      <c r="I87" s="579"/>
      <c r="J87" s="579"/>
      <c r="K87" s="579"/>
      <c r="L87" s="579"/>
      <c r="M87" s="579"/>
      <c r="N87" s="579"/>
      <c r="O87" s="579"/>
      <c r="P87" s="579"/>
      <c r="Q87" s="579"/>
      <c r="R87" s="579"/>
      <c r="S87" s="579"/>
      <c r="T87" s="579"/>
      <c r="U87" s="579"/>
      <c r="V87" s="579"/>
      <c r="W87" s="579"/>
      <c r="X87" s="579"/>
      <c r="Y87" s="579"/>
      <c r="Z87" s="579"/>
    </row>
    <row r="88" spans="1:26" ht="12.75" customHeight="1">
      <c r="A88" s="579"/>
      <c r="B88" s="579"/>
      <c r="C88" s="579"/>
      <c r="D88" s="579"/>
      <c r="E88" s="579"/>
      <c r="F88" s="579"/>
      <c r="G88" s="579"/>
      <c r="H88" s="579"/>
      <c r="I88" s="579"/>
      <c r="J88" s="579"/>
      <c r="K88" s="579"/>
      <c r="L88" s="579"/>
      <c r="M88" s="579"/>
      <c r="N88" s="579"/>
      <c r="O88" s="579"/>
      <c r="P88" s="579"/>
      <c r="Q88" s="579"/>
      <c r="R88" s="579"/>
      <c r="S88" s="579"/>
      <c r="T88" s="579"/>
      <c r="U88" s="579"/>
      <c r="V88" s="579"/>
      <c r="W88" s="579"/>
      <c r="X88" s="579"/>
      <c r="Y88" s="579"/>
      <c r="Z88" s="579"/>
    </row>
    <row r="89" spans="1:26" ht="12.75" customHeight="1">
      <c r="A89" s="579"/>
      <c r="B89" s="579"/>
      <c r="C89" s="579"/>
      <c r="D89" s="579"/>
      <c r="E89" s="579"/>
      <c r="F89" s="579"/>
      <c r="G89" s="579"/>
      <c r="H89" s="579"/>
      <c r="I89" s="579"/>
      <c r="J89" s="579"/>
      <c r="K89" s="579"/>
      <c r="L89" s="579"/>
      <c r="M89" s="579"/>
      <c r="N89" s="579"/>
      <c r="O89" s="579"/>
      <c r="P89" s="579"/>
      <c r="Q89" s="579"/>
      <c r="R89" s="579"/>
      <c r="S89" s="579"/>
      <c r="T89" s="579"/>
      <c r="U89" s="579"/>
      <c r="V89" s="579"/>
      <c r="W89" s="579"/>
      <c r="X89" s="579"/>
      <c r="Y89" s="579"/>
      <c r="Z89" s="579"/>
    </row>
    <row r="90" spans="1:26" ht="12.75" customHeight="1">
      <c r="A90" s="579"/>
      <c r="B90" s="579"/>
      <c r="C90" s="579"/>
      <c r="D90" s="579"/>
      <c r="E90" s="579"/>
      <c r="F90" s="579"/>
      <c r="G90" s="579"/>
      <c r="H90" s="579"/>
      <c r="I90" s="579"/>
      <c r="J90" s="579"/>
      <c r="K90" s="579"/>
      <c r="L90" s="579"/>
      <c r="M90" s="579"/>
      <c r="N90" s="579"/>
      <c r="O90" s="579"/>
      <c r="P90" s="579"/>
      <c r="Q90" s="579"/>
      <c r="R90" s="579"/>
      <c r="S90" s="579"/>
      <c r="T90" s="579"/>
      <c r="U90" s="579"/>
      <c r="V90" s="579"/>
      <c r="W90" s="579"/>
      <c r="X90" s="579"/>
      <c r="Y90" s="579"/>
      <c r="Z90" s="579"/>
    </row>
    <row r="91" spans="1:26" ht="12.75" customHeight="1">
      <c r="A91" s="579"/>
      <c r="B91" s="579"/>
      <c r="C91" s="579"/>
      <c r="D91" s="579"/>
      <c r="E91" s="579"/>
      <c r="F91" s="579"/>
      <c r="G91" s="579"/>
      <c r="H91" s="579"/>
      <c r="I91" s="579"/>
      <c r="J91" s="579"/>
      <c r="K91" s="579"/>
      <c r="L91" s="579"/>
      <c r="M91" s="579"/>
      <c r="N91" s="579"/>
      <c r="O91" s="579"/>
      <c r="P91" s="579"/>
      <c r="Q91" s="579"/>
      <c r="R91" s="579"/>
      <c r="S91" s="579"/>
      <c r="T91" s="579"/>
      <c r="U91" s="579"/>
      <c r="V91" s="579"/>
      <c r="W91" s="579"/>
      <c r="X91" s="579"/>
      <c r="Y91" s="579"/>
      <c r="Z91" s="579"/>
    </row>
    <row r="92" spans="1:26" ht="12.75" customHeight="1">
      <c r="A92" s="579"/>
      <c r="B92" s="579"/>
      <c r="C92" s="579"/>
      <c r="D92" s="579"/>
      <c r="E92" s="579"/>
      <c r="F92" s="579"/>
      <c r="G92" s="579"/>
      <c r="H92" s="579"/>
      <c r="I92" s="579"/>
      <c r="J92" s="579"/>
      <c r="K92" s="579"/>
      <c r="L92" s="579"/>
      <c r="M92" s="579"/>
      <c r="N92" s="579"/>
      <c r="O92" s="579"/>
      <c r="P92" s="579"/>
      <c r="Q92" s="579"/>
      <c r="R92" s="579"/>
      <c r="S92" s="579"/>
      <c r="T92" s="579"/>
      <c r="U92" s="579"/>
      <c r="V92" s="579"/>
      <c r="W92" s="579"/>
      <c r="X92" s="579"/>
      <c r="Y92" s="579"/>
      <c r="Z92" s="579"/>
    </row>
    <row r="93" spans="1:26" ht="12.75" customHeight="1">
      <c r="A93" s="579"/>
      <c r="B93" s="579"/>
      <c r="C93" s="579"/>
      <c r="D93" s="579"/>
      <c r="E93" s="579"/>
      <c r="F93" s="579"/>
      <c r="G93" s="579"/>
      <c r="H93" s="579"/>
      <c r="I93" s="579"/>
      <c r="J93" s="579"/>
      <c r="K93" s="579"/>
      <c r="L93" s="579"/>
      <c r="M93" s="579"/>
      <c r="N93" s="579"/>
      <c r="O93" s="579"/>
      <c r="P93" s="579"/>
      <c r="Q93" s="579"/>
      <c r="R93" s="579"/>
      <c r="S93" s="579"/>
      <c r="T93" s="579"/>
      <c r="U93" s="579"/>
      <c r="V93" s="579"/>
      <c r="W93" s="579"/>
      <c r="X93" s="579"/>
      <c r="Y93" s="579"/>
      <c r="Z93" s="579"/>
    </row>
    <row r="94" spans="1:26" ht="12.75" customHeight="1">
      <c r="A94" s="579"/>
      <c r="B94" s="579"/>
      <c r="C94" s="579"/>
      <c r="D94" s="579"/>
      <c r="E94" s="579"/>
      <c r="F94" s="579"/>
      <c r="G94" s="579"/>
      <c r="H94" s="579"/>
      <c r="I94" s="579"/>
      <c r="J94" s="579"/>
      <c r="K94" s="579"/>
      <c r="L94" s="579"/>
      <c r="M94" s="579"/>
      <c r="N94" s="579"/>
      <c r="O94" s="579"/>
      <c r="P94" s="579"/>
      <c r="Q94" s="579"/>
      <c r="R94" s="579"/>
      <c r="S94" s="579"/>
      <c r="T94" s="579"/>
      <c r="U94" s="579"/>
      <c r="V94" s="579"/>
      <c r="W94" s="579"/>
      <c r="X94" s="579"/>
      <c r="Y94" s="579"/>
      <c r="Z94" s="579"/>
    </row>
    <row r="95" spans="1:26" ht="12.75" customHeight="1">
      <c r="A95" s="579"/>
      <c r="B95" s="579"/>
      <c r="C95" s="579"/>
      <c r="D95" s="579"/>
      <c r="E95" s="579"/>
      <c r="F95" s="579"/>
      <c r="G95" s="579"/>
      <c r="H95" s="579"/>
      <c r="I95" s="579"/>
      <c r="J95" s="579"/>
      <c r="K95" s="579"/>
      <c r="L95" s="579"/>
      <c r="M95" s="579"/>
      <c r="N95" s="579"/>
      <c r="O95" s="579"/>
      <c r="P95" s="579"/>
      <c r="Q95" s="579"/>
      <c r="R95" s="579"/>
      <c r="S95" s="579"/>
      <c r="T95" s="579"/>
      <c r="U95" s="579"/>
      <c r="V95" s="579"/>
      <c r="W95" s="579"/>
      <c r="X95" s="579"/>
      <c r="Y95" s="579"/>
      <c r="Z95" s="579"/>
    </row>
    <row r="96" spans="1:26" ht="12.75" customHeight="1">
      <c r="A96" s="579"/>
      <c r="B96" s="579"/>
      <c r="C96" s="579"/>
      <c r="D96" s="579"/>
      <c r="E96" s="579"/>
      <c r="F96" s="579"/>
      <c r="G96" s="579"/>
      <c r="H96" s="579"/>
      <c r="I96" s="579"/>
      <c r="J96" s="579"/>
      <c r="K96" s="579"/>
      <c r="L96" s="579"/>
      <c r="M96" s="579"/>
      <c r="N96" s="579"/>
      <c r="O96" s="579"/>
      <c r="P96" s="579"/>
      <c r="Q96" s="579"/>
      <c r="R96" s="579"/>
      <c r="S96" s="579"/>
      <c r="T96" s="579"/>
      <c r="U96" s="579"/>
      <c r="V96" s="579"/>
      <c r="W96" s="579"/>
      <c r="X96" s="579"/>
      <c r="Y96" s="579"/>
      <c r="Z96" s="579"/>
    </row>
    <row r="97" spans="1:26" ht="12.75" customHeight="1">
      <c r="A97" s="579"/>
      <c r="B97" s="579"/>
      <c r="C97" s="579"/>
      <c r="D97" s="579"/>
      <c r="E97" s="579"/>
      <c r="F97" s="579"/>
      <c r="G97" s="579"/>
      <c r="H97" s="579"/>
      <c r="I97" s="579"/>
      <c r="J97" s="579"/>
      <c r="K97" s="579"/>
      <c r="L97" s="579"/>
      <c r="M97" s="579"/>
      <c r="N97" s="579"/>
      <c r="O97" s="579"/>
      <c r="P97" s="579"/>
      <c r="Q97" s="579"/>
      <c r="R97" s="579"/>
      <c r="S97" s="579"/>
      <c r="T97" s="579"/>
      <c r="U97" s="579"/>
      <c r="V97" s="579"/>
      <c r="W97" s="579"/>
      <c r="X97" s="579"/>
      <c r="Y97" s="579"/>
      <c r="Z97" s="579"/>
    </row>
    <row r="98" spans="1:26" ht="12.75" customHeight="1">
      <c r="A98" s="579"/>
      <c r="B98" s="579"/>
      <c r="C98" s="579"/>
      <c r="D98" s="579"/>
      <c r="E98" s="579"/>
      <c r="F98" s="579"/>
      <c r="G98" s="579"/>
      <c r="H98" s="579"/>
      <c r="I98" s="579"/>
      <c r="J98" s="579"/>
      <c r="K98" s="579"/>
      <c r="L98" s="579"/>
      <c r="M98" s="579"/>
      <c r="N98" s="579"/>
      <c r="O98" s="579"/>
      <c r="P98" s="579"/>
      <c r="Q98" s="579"/>
      <c r="R98" s="579"/>
      <c r="S98" s="579"/>
      <c r="T98" s="579"/>
      <c r="U98" s="579"/>
      <c r="V98" s="579"/>
      <c r="W98" s="579"/>
      <c r="X98" s="579"/>
      <c r="Y98" s="579"/>
      <c r="Z98" s="579"/>
    </row>
    <row r="99" spans="1:26" ht="12.75" customHeight="1">
      <c r="A99" s="579"/>
      <c r="B99" s="579"/>
      <c r="C99" s="579"/>
      <c r="D99" s="579"/>
      <c r="E99" s="579"/>
      <c r="F99" s="579"/>
      <c r="G99" s="579"/>
      <c r="H99" s="579"/>
      <c r="I99" s="579"/>
      <c r="J99" s="579"/>
      <c r="K99" s="579"/>
      <c r="L99" s="579"/>
      <c r="M99" s="579"/>
      <c r="N99" s="579"/>
      <c r="O99" s="579"/>
      <c r="P99" s="579"/>
      <c r="Q99" s="579"/>
      <c r="R99" s="579"/>
      <c r="S99" s="579"/>
      <c r="T99" s="579"/>
      <c r="U99" s="579"/>
      <c r="V99" s="579"/>
      <c r="W99" s="579"/>
      <c r="X99" s="579"/>
      <c r="Y99" s="579"/>
      <c r="Z99" s="579"/>
    </row>
    <row r="100" spans="1:26" ht="12.75" customHeight="1">
      <c r="A100" s="579"/>
      <c r="B100" s="579"/>
      <c r="C100" s="579"/>
      <c r="D100" s="579"/>
      <c r="E100" s="579"/>
      <c r="F100" s="579"/>
      <c r="G100" s="579"/>
      <c r="H100" s="579"/>
      <c r="I100" s="579"/>
      <c r="J100" s="579"/>
      <c r="K100" s="579"/>
      <c r="L100" s="579"/>
      <c r="M100" s="579"/>
      <c r="N100" s="579"/>
      <c r="O100" s="579"/>
      <c r="P100" s="579"/>
      <c r="Q100" s="579"/>
      <c r="R100" s="579"/>
      <c r="S100" s="579"/>
      <c r="T100" s="579"/>
      <c r="U100" s="579"/>
      <c r="V100" s="579"/>
      <c r="W100" s="579"/>
      <c r="X100" s="579"/>
      <c r="Y100" s="579"/>
      <c r="Z100" s="579"/>
    </row>
    <row r="101" spans="1:26" ht="12.75" customHeight="1">
      <c r="A101" s="579"/>
      <c r="B101" s="579"/>
      <c r="C101" s="579"/>
      <c r="D101" s="579"/>
      <c r="E101" s="579"/>
      <c r="F101" s="579"/>
      <c r="G101" s="579"/>
      <c r="H101" s="579"/>
      <c r="I101" s="579"/>
      <c r="J101" s="579"/>
      <c r="K101" s="579"/>
      <c r="L101" s="579"/>
      <c r="M101" s="579"/>
      <c r="N101" s="579"/>
      <c r="O101" s="579"/>
      <c r="P101" s="579"/>
      <c r="Q101" s="579"/>
      <c r="R101" s="579"/>
      <c r="S101" s="579"/>
      <c r="T101" s="579"/>
      <c r="U101" s="579"/>
      <c r="V101" s="579"/>
      <c r="W101" s="579"/>
      <c r="X101" s="579"/>
      <c r="Y101" s="579"/>
      <c r="Z101" s="579"/>
    </row>
    <row r="102" spans="1:26" ht="12.75" customHeight="1">
      <c r="A102" s="579"/>
      <c r="B102" s="579"/>
      <c r="C102" s="579"/>
      <c r="D102" s="579"/>
      <c r="E102" s="579"/>
      <c r="F102" s="579"/>
      <c r="G102" s="579"/>
      <c r="H102" s="579"/>
      <c r="I102" s="579"/>
      <c r="J102" s="579"/>
      <c r="K102" s="579"/>
      <c r="L102" s="579"/>
      <c r="M102" s="579"/>
      <c r="N102" s="579"/>
      <c r="O102" s="579"/>
      <c r="P102" s="579"/>
      <c r="Q102" s="579"/>
      <c r="R102" s="579"/>
      <c r="S102" s="579"/>
      <c r="T102" s="579"/>
      <c r="U102" s="579"/>
      <c r="V102" s="579"/>
      <c r="W102" s="579"/>
      <c r="X102" s="579"/>
      <c r="Y102" s="579"/>
      <c r="Z102" s="579"/>
    </row>
    <row r="103" spans="1:26" ht="12.75" customHeight="1">
      <c r="A103" s="579"/>
      <c r="B103" s="579"/>
      <c r="C103" s="579"/>
      <c r="D103" s="579"/>
      <c r="E103" s="579"/>
      <c r="F103" s="579"/>
      <c r="G103" s="579"/>
      <c r="H103" s="579"/>
      <c r="I103" s="579"/>
      <c r="J103" s="579"/>
      <c r="K103" s="579"/>
      <c r="L103" s="579"/>
      <c r="M103" s="579"/>
      <c r="N103" s="579"/>
      <c r="O103" s="579"/>
      <c r="P103" s="579"/>
      <c r="Q103" s="579"/>
      <c r="R103" s="579"/>
      <c r="S103" s="579"/>
      <c r="T103" s="579"/>
      <c r="U103" s="579"/>
      <c r="V103" s="579"/>
      <c r="W103" s="579"/>
      <c r="X103" s="579"/>
      <c r="Y103" s="579"/>
      <c r="Z103" s="579"/>
    </row>
    <row r="104" spans="1:26" ht="12.75" customHeight="1">
      <c r="A104" s="579"/>
      <c r="B104" s="579"/>
      <c r="C104" s="579"/>
      <c r="D104" s="579"/>
      <c r="E104" s="579"/>
      <c r="F104" s="579"/>
      <c r="G104" s="579"/>
      <c r="H104" s="579"/>
      <c r="I104" s="579"/>
      <c r="J104" s="579"/>
      <c r="K104" s="579"/>
      <c r="L104" s="579"/>
      <c r="M104" s="579"/>
      <c r="N104" s="579"/>
      <c r="O104" s="579"/>
      <c r="P104" s="579"/>
      <c r="Q104" s="579"/>
      <c r="R104" s="579"/>
      <c r="S104" s="579"/>
      <c r="T104" s="579"/>
      <c r="U104" s="579"/>
      <c r="V104" s="579"/>
      <c r="W104" s="579"/>
      <c r="X104" s="579"/>
      <c r="Y104" s="579"/>
      <c r="Z104" s="579"/>
    </row>
    <row r="105" spans="1:26" ht="12.75" customHeight="1">
      <c r="A105" s="579"/>
      <c r="B105" s="579"/>
      <c r="C105" s="579"/>
      <c r="D105" s="579"/>
      <c r="E105" s="579"/>
      <c r="F105" s="579"/>
      <c r="G105" s="579"/>
      <c r="H105" s="579"/>
      <c r="I105" s="579"/>
      <c r="J105" s="579"/>
      <c r="K105" s="579"/>
      <c r="L105" s="579"/>
      <c r="M105" s="579"/>
      <c r="N105" s="579"/>
      <c r="O105" s="579"/>
      <c r="P105" s="579"/>
      <c r="Q105" s="579"/>
      <c r="R105" s="579"/>
      <c r="S105" s="579"/>
      <c r="T105" s="579"/>
      <c r="U105" s="579"/>
      <c r="V105" s="579"/>
      <c r="W105" s="579"/>
      <c r="X105" s="579"/>
      <c r="Y105" s="579"/>
      <c r="Z105" s="579"/>
    </row>
    <row r="106" spans="1:26" ht="12.75" customHeight="1">
      <c r="A106" s="579"/>
      <c r="B106" s="579"/>
      <c r="C106" s="579"/>
      <c r="D106" s="579"/>
      <c r="E106" s="579"/>
      <c r="F106" s="579"/>
      <c r="G106" s="579"/>
      <c r="H106" s="579"/>
      <c r="I106" s="579"/>
      <c r="J106" s="579"/>
      <c r="K106" s="579"/>
      <c r="L106" s="579"/>
      <c r="M106" s="579"/>
      <c r="N106" s="579"/>
      <c r="O106" s="579"/>
      <c r="P106" s="579"/>
      <c r="Q106" s="579"/>
      <c r="R106" s="579"/>
      <c r="S106" s="579"/>
      <c r="T106" s="579"/>
      <c r="U106" s="579"/>
      <c r="V106" s="579"/>
      <c r="W106" s="579"/>
      <c r="X106" s="579"/>
      <c r="Y106" s="579"/>
      <c r="Z106" s="579"/>
    </row>
    <row r="107" spans="1:26" ht="12.75" customHeight="1">
      <c r="A107" s="579"/>
      <c r="B107" s="579"/>
      <c r="C107" s="579"/>
      <c r="D107" s="579"/>
      <c r="E107" s="579"/>
      <c r="F107" s="579"/>
      <c r="G107" s="579"/>
      <c r="H107" s="579"/>
      <c r="I107" s="579"/>
      <c r="J107" s="579"/>
      <c r="K107" s="579"/>
      <c r="L107" s="579"/>
      <c r="M107" s="579"/>
      <c r="N107" s="579"/>
      <c r="O107" s="579"/>
      <c r="P107" s="579"/>
      <c r="Q107" s="579"/>
      <c r="R107" s="579"/>
      <c r="S107" s="579"/>
      <c r="T107" s="579"/>
      <c r="U107" s="579"/>
      <c r="V107" s="579"/>
      <c r="W107" s="579"/>
      <c r="X107" s="579"/>
      <c r="Y107" s="579"/>
      <c r="Z107" s="579"/>
    </row>
    <row r="108" spans="1:26" ht="12.75" customHeight="1">
      <c r="A108" s="579"/>
      <c r="B108" s="579"/>
      <c r="C108" s="579"/>
      <c r="D108" s="579"/>
      <c r="E108" s="579"/>
      <c r="F108" s="579"/>
      <c r="G108" s="579"/>
      <c r="H108" s="579"/>
      <c r="I108" s="579"/>
      <c r="J108" s="579"/>
      <c r="K108" s="579"/>
      <c r="L108" s="579"/>
      <c r="M108" s="579"/>
      <c r="N108" s="579"/>
      <c r="O108" s="579"/>
      <c r="P108" s="579"/>
      <c r="Q108" s="579"/>
      <c r="R108" s="579"/>
      <c r="S108" s="579"/>
      <c r="T108" s="579"/>
      <c r="U108" s="579"/>
      <c r="V108" s="579"/>
      <c r="W108" s="579"/>
      <c r="X108" s="579"/>
      <c r="Y108" s="579"/>
      <c r="Z108" s="579"/>
    </row>
    <row r="109" spans="1:26" ht="12.75" customHeight="1">
      <c r="A109" s="579"/>
      <c r="B109" s="579"/>
      <c r="C109" s="579"/>
      <c r="D109" s="579"/>
      <c r="E109" s="579"/>
      <c r="F109" s="579"/>
      <c r="G109" s="579"/>
      <c r="H109" s="579"/>
      <c r="I109" s="579"/>
      <c r="J109" s="579"/>
      <c r="K109" s="579"/>
      <c r="L109" s="579"/>
      <c r="M109" s="579"/>
      <c r="N109" s="579"/>
      <c r="O109" s="579"/>
      <c r="P109" s="579"/>
      <c r="Q109" s="579"/>
      <c r="R109" s="579"/>
      <c r="S109" s="579"/>
      <c r="T109" s="579"/>
      <c r="U109" s="579"/>
      <c r="V109" s="579"/>
      <c r="W109" s="579"/>
      <c r="X109" s="579"/>
      <c r="Y109" s="579"/>
      <c r="Z109" s="579"/>
    </row>
    <row r="110" spans="1:26" ht="12.75" customHeight="1">
      <c r="A110" s="579"/>
      <c r="B110" s="579"/>
      <c r="C110" s="579"/>
      <c r="D110" s="579"/>
      <c r="E110" s="579"/>
      <c r="F110" s="579"/>
      <c r="G110" s="579"/>
      <c r="H110" s="579"/>
      <c r="I110" s="579"/>
      <c r="J110" s="579"/>
      <c r="K110" s="579"/>
      <c r="L110" s="579"/>
      <c r="M110" s="579"/>
      <c r="N110" s="579"/>
      <c r="O110" s="579"/>
      <c r="P110" s="579"/>
      <c r="Q110" s="579"/>
      <c r="R110" s="579"/>
      <c r="S110" s="579"/>
      <c r="T110" s="579"/>
      <c r="U110" s="579"/>
      <c r="V110" s="579"/>
      <c r="W110" s="579"/>
      <c r="X110" s="579"/>
      <c r="Y110" s="579"/>
      <c r="Z110" s="579"/>
    </row>
    <row r="111" spans="1:26" ht="12.75" customHeight="1">
      <c r="A111" s="579"/>
      <c r="B111" s="579"/>
      <c r="C111" s="579"/>
      <c r="D111" s="579"/>
      <c r="E111" s="579"/>
      <c r="F111" s="579"/>
      <c r="G111" s="579"/>
      <c r="H111" s="579"/>
      <c r="I111" s="579"/>
      <c r="J111" s="579"/>
      <c r="K111" s="579"/>
      <c r="L111" s="579"/>
      <c r="M111" s="579"/>
      <c r="N111" s="579"/>
      <c r="O111" s="579"/>
      <c r="P111" s="579"/>
      <c r="Q111" s="579"/>
      <c r="R111" s="579"/>
      <c r="S111" s="579"/>
      <c r="T111" s="579"/>
      <c r="U111" s="579"/>
      <c r="V111" s="579"/>
      <c r="W111" s="579"/>
      <c r="X111" s="579"/>
      <c r="Y111" s="579"/>
      <c r="Z111" s="579"/>
    </row>
    <row r="112" spans="1:26" ht="12.75" customHeight="1">
      <c r="A112" s="579"/>
      <c r="B112" s="579"/>
      <c r="C112" s="579"/>
      <c r="D112" s="579"/>
      <c r="E112" s="579"/>
      <c r="F112" s="579"/>
      <c r="G112" s="579"/>
      <c r="H112" s="579"/>
      <c r="I112" s="579"/>
      <c r="J112" s="579"/>
      <c r="K112" s="579"/>
      <c r="L112" s="579"/>
      <c r="M112" s="579"/>
      <c r="N112" s="579"/>
      <c r="O112" s="579"/>
      <c r="P112" s="579"/>
      <c r="Q112" s="579"/>
      <c r="R112" s="579"/>
      <c r="S112" s="579"/>
      <c r="T112" s="579"/>
      <c r="U112" s="579"/>
      <c r="V112" s="579"/>
      <c r="W112" s="579"/>
      <c r="X112" s="579"/>
      <c r="Y112" s="579"/>
      <c r="Z112" s="579"/>
    </row>
    <row r="113" spans="1:26" ht="12.75" customHeight="1">
      <c r="A113" s="579"/>
      <c r="B113" s="579"/>
      <c r="C113" s="579"/>
      <c r="D113" s="579"/>
      <c r="E113" s="579"/>
      <c r="F113" s="579"/>
      <c r="G113" s="579"/>
      <c r="H113" s="579"/>
      <c r="I113" s="579"/>
      <c r="J113" s="579"/>
      <c r="K113" s="579"/>
      <c r="L113" s="579"/>
      <c r="M113" s="579"/>
      <c r="N113" s="579"/>
      <c r="O113" s="579"/>
      <c r="P113" s="579"/>
      <c r="Q113" s="579"/>
      <c r="R113" s="579"/>
      <c r="S113" s="579"/>
      <c r="T113" s="579"/>
      <c r="U113" s="579"/>
      <c r="V113" s="579"/>
      <c r="W113" s="579"/>
      <c r="X113" s="579"/>
      <c r="Y113" s="579"/>
      <c r="Z113" s="579"/>
    </row>
    <row r="114" spans="1:26" ht="12.75" customHeight="1">
      <c r="A114" s="579"/>
      <c r="B114" s="579"/>
      <c r="C114" s="579"/>
      <c r="D114" s="579"/>
      <c r="E114" s="579"/>
      <c r="F114" s="579"/>
      <c r="G114" s="579"/>
      <c r="H114" s="579"/>
      <c r="I114" s="579"/>
      <c r="J114" s="579"/>
      <c r="K114" s="579"/>
      <c r="L114" s="579"/>
      <c r="M114" s="579"/>
      <c r="N114" s="579"/>
      <c r="O114" s="579"/>
      <c r="P114" s="579"/>
      <c r="Q114" s="579"/>
      <c r="R114" s="579"/>
      <c r="S114" s="579"/>
      <c r="T114" s="579"/>
      <c r="U114" s="579"/>
      <c r="V114" s="579"/>
      <c r="W114" s="579"/>
      <c r="X114" s="579"/>
      <c r="Y114" s="579"/>
      <c r="Z114" s="579"/>
    </row>
    <row r="115" spans="1:26" ht="12.75" customHeight="1">
      <c r="A115" s="579"/>
      <c r="B115" s="579"/>
      <c r="C115" s="579"/>
      <c r="D115" s="579"/>
      <c r="E115" s="579"/>
      <c r="F115" s="579"/>
      <c r="G115" s="579"/>
      <c r="H115" s="579"/>
      <c r="I115" s="579"/>
      <c r="J115" s="579"/>
      <c r="K115" s="579"/>
      <c r="L115" s="579"/>
      <c r="M115" s="579"/>
      <c r="N115" s="579"/>
      <c r="O115" s="579"/>
      <c r="P115" s="579"/>
      <c r="Q115" s="579"/>
      <c r="R115" s="579"/>
      <c r="S115" s="579"/>
      <c r="T115" s="579"/>
      <c r="U115" s="579"/>
      <c r="V115" s="579"/>
      <c r="W115" s="579"/>
      <c r="X115" s="579"/>
      <c r="Y115" s="579"/>
      <c r="Z115" s="579"/>
    </row>
    <row r="116" spans="1:26" ht="12.75" customHeight="1">
      <c r="A116" s="579"/>
      <c r="B116" s="579"/>
      <c r="C116" s="579"/>
      <c r="D116" s="579"/>
      <c r="E116" s="579"/>
      <c r="F116" s="579"/>
      <c r="G116" s="579"/>
      <c r="H116" s="579"/>
      <c r="I116" s="579"/>
      <c r="J116" s="579"/>
      <c r="K116" s="579"/>
      <c r="L116" s="579"/>
      <c r="M116" s="579"/>
      <c r="N116" s="579"/>
      <c r="O116" s="579"/>
      <c r="P116" s="579"/>
      <c r="Q116" s="579"/>
      <c r="R116" s="579"/>
      <c r="S116" s="579"/>
      <c r="T116" s="579"/>
      <c r="U116" s="579"/>
      <c r="V116" s="579"/>
      <c r="W116" s="579"/>
      <c r="X116" s="579"/>
      <c r="Y116" s="579"/>
      <c r="Z116" s="579"/>
    </row>
    <row r="117" spans="1:26" ht="12.75" customHeight="1">
      <c r="A117" s="579"/>
      <c r="B117" s="579"/>
      <c r="C117" s="579"/>
      <c r="D117" s="579"/>
      <c r="E117" s="579"/>
      <c r="F117" s="579"/>
      <c r="G117" s="579"/>
      <c r="H117" s="579"/>
      <c r="I117" s="579"/>
      <c r="J117" s="579"/>
      <c r="K117" s="579"/>
      <c r="L117" s="579"/>
      <c r="M117" s="579"/>
      <c r="N117" s="579"/>
      <c r="O117" s="579"/>
      <c r="P117" s="579"/>
      <c r="Q117" s="579"/>
      <c r="R117" s="579"/>
      <c r="S117" s="579"/>
      <c r="T117" s="579"/>
      <c r="U117" s="579"/>
      <c r="V117" s="579"/>
      <c r="W117" s="579"/>
      <c r="X117" s="579"/>
      <c r="Y117" s="579"/>
      <c r="Z117" s="579"/>
    </row>
    <row r="118" spans="1:26" ht="12.75" customHeight="1">
      <c r="A118" s="579"/>
      <c r="B118" s="579"/>
      <c r="C118" s="579"/>
      <c r="D118" s="579"/>
      <c r="E118" s="579"/>
      <c r="F118" s="579"/>
      <c r="G118" s="579"/>
      <c r="H118" s="579"/>
      <c r="I118" s="579"/>
      <c r="J118" s="579"/>
      <c r="K118" s="579"/>
      <c r="L118" s="579"/>
      <c r="M118" s="579"/>
      <c r="N118" s="579"/>
      <c r="O118" s="579"/>
      <c r="P118" s="579"/>
      <c r="Q118" s="579"/>
      <c r="R118" s="579"/>
      <c r="S118" s="579"/>
      <c r="T118" s="579"/>
      <c r="U118" s="579"/>
      <c r="V118" s="579"/>
      <c r="W118" s="579"/>
      <c r="X118" s="579"/>
      <c r="Y118" s="579"/>
      <c r="Z118" s="579"/>
    </row>
    <row r="119" spans="1:26" ht="12.75" customHeight="1">
      <c r="A119" s="579"/>
      <c r="B119" s="579"/>
      <c r="C119" s="579"/>
      <c r="D119" s="579"/>
      <c r="E119" s="579"/>
      <c r="F119" s="579"/>
      <c r="G119" s="579"/>
      <c r="H119" s="579"/>
      <c r="I119" s="579"/>
      <c r="J119" s="579"/>
      <c r="K119" s="579"/>
      <c r="L119" s="579"/>
      <c r="M119" s="579"/>
      <c r="N119" s="579"/>
      <c r="O119" s="579"/>
      <c r="P119" s="579"/>
      <c r="Q119" s="579"/>
      <c r="R119" s="579"/>
      <c r="S119" s="579"/>
      <c r="T119" s="579"/>
      <c r="U119" s="579"/>
      <c r="V119" s="579"/>
      <c r="W119" s="579"/>
      <c r="X119" s="579"/>
      <c r="Y119" s="579"/>
      <c r="Z119" s="579"/>
    </row>
    <row r="120" spans="1:26" ht="12.75" customHeight="1">
      <c r="A120" s="579"/>
      <c r="B120" s="579"/>
      <c r="C120" s="579"/>
      <c r="D120" s="579"/>
      <c r="E120" s="579"/>
      <c r="F120" s="579"/>
      <c r="G120" s="579"/>
      <c r="H120" s="579"/>
      <c r="I120" s="579"/>
      <c r="J120" s="579"/>
      <c r="K120" s="579"/>
      <c r="L120" s="579"/>
      <c r="M120" s="579"/>
      <c r="N120" s="579"/>
      <c r="O120" s="579"/>
      <c r="P120" s="579"/>
      <c r="Q120" s="579"/>
      <c r="R120" s="579"/>
      <c r="S120" s="579"/>
      <c r="T120" s="579"/>
      <c r="U120" s="579"/>
      <c r="V120" s="579"/>
      <c r="W120" s="579"/>
      <c r="X120" s="579"/>
      <c r="Y120" s="579"/>
      <c r="Z120" s="579"/>
    </row>
    <row r="121" spans="1:26" ht="12.75" customHeight="1">
      <c r="A121" s="579"/>
      <c r="B121" s="579"/>
      <c r="C121" s="579"/>
      <c r="D121" s="579"/>
      <c r="E121" s="579"/>
      <c r="F121" s="579"/>
      <c r="G121" s="579"/>
      <c r="H121" s="579"/>
      <c r="I121" s="579"/>
      <c r="J121" s="579"/>
      <c r="K121" s="579"/>
      <c r="L121" s="579"/>
      <c r="M121" s="579"/>
      <c r="N121" s="579"/>
      <c r="O121" s="579"/>
      <c r="P121" s="579"/>
      <c r="Q121" s="579"/>
      <c r="R121" s="579"/>
      <c r="S121" s="579"/>
      <c r="T121" s="579"/>
      <c r="U121" s="579"/>
      <c r="V121" s="579"/>
      <c r="W121" s="579"/>
      <c r="X121" s="579"/>
      <c r="Y121" s="579"/>
      <c r="Z121" s="579"/>
    </row>
    <row r="122" spans="1:26" ht="12.75" customHeight="1">
      <c r="A122" s="579"/>
      <c r="B122" s="579"/>
      <c r="C122" s="579"/>
      <c r="D122" s="579"/>
      <c r="E122" s="579"/>
      <c r="F122" s="579"/>
      <c r="G122" s="579"/>
      <c r="H122" s="579"/>
      <c r="I122" s="579"/>
      <c r="J122" s="579"/>
      <c r="K122" s="579"/>
      <c r="L122" s="579"/>
      <c r="M122" s="579"/>
      <c r="N122" s="579"/>
      <c r="O122" s="579"/>
      <c r="P122" s="579"/>
      <c r="Q122" s="579"/>
      <c r="R122" s="579"/>
      <c r="S122" s="579"/>
      <c r="T122" s="579"/>
      <c r="U122" s="579"/>
      <c r="V122" s="579"/>
      <c r="W122" s="579"/>
      <c r="X122" s="579"/>
      <c r="Y122" s="579"/>
      <c r="Z122" s="579"/>
    </row>
    <row r="123" spans="1:26" ht="12.75" customHeight="1">
      <c r="A123" s="579"/>
      <c r="B123" s="579"/>
      <c r="C123" s="579"/>
      <c r="D123" s="579"/>
      <c r="E123" s="579"/>
      <c r="F123" s="579"/>
      <c r="G123" s="579"/>
      <c r="H123" s="579"/>
      <c r="I123" s="579"/>
      <c r="J123" s="579"/>
      <c r="K123" s="579"/>
      <c r="L123" s="579"/>
      <c r="M123" s="579"/>
      <c r="N123" s="579"/>
      <c r="O123" s="579"/>
      <c r="P123" s="579"/>
      <c r="Q123" s="579"/>
      <c r="R123" s="579"/>
      <c r="S123" s="579"/>
      <c r="T123" s="579"/>
      <c r="U123" s="579"/>
      <c r="V123" s="579"/>
      <c r="W123" s="579"/>
      <c r="X123" s="579"/>
      <c r="Y123" s="579"/>
      <c r="Z123" s="579"/>
    </row>
    <row r="124" spans="1:26" ht="12.75" customHeight="1">
      <c r="A124" s="579"/>
      <c r="B124" s="579"/>
      <c r="C124" s="579"/>
      <c r="D124" s="579"/>
      <c r="E124" s="579"/>
      <c r="F124" s="579"/>
      <c r="G124" s="579"/>
      <c r="H124" s="579"/>
      <c r="I124" s="579"/>
      <c r="J124" s="579"/>
      <c r="K124" s="579"/>
      <c r="L124" s="579"/>
      <c r="M124" s="579"/>
      <c r="N124" s="579"/>
      <c r="O124" s="579"/>
      <c r="P124" s="579"/>
      <c r="Q124" s="579"/>
      <c r="R124" s="579"/>
      <c r="S124" s="579"/>
      <c r="T124" s="579"/>
      <c r="U124" s="579"/>
      <c r="V124" s="579"/>
      <c r="W124" s="579"/>
      <c r="X124" s="579"/>
      <c r="Y124" s="579"/>
      <c r="Z124" s="579"/>
    </row>
    <row r="125" spans="1:26" ht="12.75" customHeight="1">
      <c r="A125" s="579"/>
      <c r="B125" s="579"/>
      <c r="C125" s="579"/>
      <c r="D125" s="579"/>
      <c r="E125" s="579"/>
      <c r="F125" s="579"/>
      <c r="G125" s="579"/>
      <c r="H125" s="579"/>
      <c r="I125" s="579"/>
      <c r="J125" s="579"/>
      <c r="K125" s="579"/>
      <c r="L125" s="579"/>
      <c r="M125" s="579"/>
      <c r="N125" s="579"/>
      <c r="O125" s="579"/>
      <c r="P125" s="579"/>
      <c r="Q125" s="579"/>
      <c r="R125" s="579"/>
      <c r="S125" s="579"/>
      <c r="T125" s="579"/>
      <c r="U125" s="579"/>
      <c r="V125" s="579"/>
      <c r="W125" s="579"/>
      <c r="X125" s="579"/>
      <c r="Y125" s="579"/>
      <c r="Z125" s="579"/>
    </row>
    <row r="126" spans="1:26" ht="12.75" customHeight="1">
      <c r="A126" s="579"/>
      <c r="B126" s="579"/>
      <c r="C126" s="579"/>
      <c r="D126" s="579"/>
      <c r="E126" s="579"/>
      <c r="F126" s="579"/>
      <c r="G126" s="579"/>
      <c r="H126" s="579"/>
      <c r="I126" s="579"/>
      <c r="J126" s="579"/>
      <c r="K126" s="579"/>
      <c r="L126" s="579"/>
      <c r="M126" s="579"/>
      <c r="N126" s="579"/>
      <c r="O126" s="579"/>
      <c r="P126" s="579"/>
      <c r="Q126" s="579"/>
      <c r="R126" s="579"/>
      <c r="S126" s="579"/>
      <c r="T126" s="579"/>
      <c r="U126" s="579"/>
      <c r="V126" s="579"/>
      <c r="W126" s="579"/>
      <c r="X126" s="579"/>
      <c r="Y126" s="579"/>
      <c r="Z126" s="579"/>
    </row>
    <row r="127" spans="1:26" ht="12.75" customHeight="1">
      <c r="A127" s="579"/>
      <c r="B127" s="579"/>
      <c r="C127" s="579"/>
      <c r="D127" s="579"/>
      <c r="E127" s="579"/>
      <c r="F127" s="579"/>
      <c r="G127" s="579"/>
      <c r="H127" s="579"/>
      <c r="I127" s="579"/>
      <c r="J127" s="579"/>
      <c r="K127" s="579"/>
      <c r="L127" s="579"/>
      <c r="M127" s="579"/>
      <c r="N127" s="579"/>
      <c r="O127" s="579"/>
      <c r="P127" s="579"/>
      <c r="Q127" s="579"/>
      <c r="R127" s="579"/>
      <c r="S127" s="579"/>
      <c r="T127" s="579"/>
      <c r="U127" s="579"/>
      <c r="V127" s="579"/>
      <c r="W127" s="579"/>
      <c r="X127" s="579"/>
      <c r="Y127" s="579"/>
      <c r="Z127" s="579"/>
    </row>
    <row r="128" spans="1:26" ht="12.75" customHeight="1">
      <c r="A128" s="579"/>
      <c r="B128" s="579"/>
      <c r="C128" s="579"/>
      <c r="D128" s="579"/>
      <c r="E128" s="579"/>
      <c r="F128" s="579"/>
      <c r="G128" s="579"/>
      <c r="H128" s="579"/>
      <c r="I128" s="579"/>
      <c r="J128" s="579"/>
      <c r="K128" s="579"/>
      <c r="L128" s="579"/>
      <c r="M128" s="579"/>
      <c r="N128" s="579"/>
      <c r="O128" s="579"/>
      <c r="P128" s="579"/>
      <c r="Q128" s="579"/>
      <c r="R128" s="579"/>
      <c r="S128" s="579"/>
      <c r="T128" s="579"/>
      <c r="U128" s="579"/>
      <c r="V128" s="579"/>
      <c r="W128" s="579"/>
      <c r="X128" s="579"/>
      <c r="Y128" s="579"/>
      <c r="Z128" s="579"/>
    </row>
    <row r="129" spans="1:26" ht="12.75" customHeight="1">
      <c r="A129" s="579"/>
      <c r="B129" s="579"/>
      <c r="C129" s="579"/>
      <c r="D129" s="579"/>
      <c r="E129" s="579"/>
      <c r="F129" s="579"/>
      <c r="G129" s="579"/>
      <c r="H129" s="579"/>
      <c r="I129" s="579"/>
      <c r="J129" s="579"/>
      <c r="K129" s="579"/>
      <c r="L129" s="579"/>
      <c r="M129" s="579"/>
      <c r="N129" s="579"/>
      <c r="O129" s="579"/>
      <c r="P129" s="579"/>
      <c r="Q129" s="579"/>
      <c r="R129" s="579"/>
      <c r="S129" s="579"/>
      <c r="T129" s="579"/>
      <c r="U129" s="579"/>
      <c r="V129" s="579"/>
      <c r="W129" s="579"/>
      <c r="X129" s="579"/>
      <c r="Y129" s="579"/>
      <c r="Z129" s="579"/>
    </row>
    <row r="130" spans="1:26" ht="12.75" customHeight="1">
      <c r="A130" s="579"/>
      <c r="B130" s="579"/>
      <c r="C130" s="579"/>
      <c r="D130" s="579"/>
      <c r="E130" s="579"/>
      <c r="F130" s="579"/>
      <c r="G130" s="579"/>
      <c r="H130" s="579"/>
      <c r="I130" s="579"/>
      <c r="J130" s="579"/>
      <c r="K130" s="579"/>
      <c r="L130" s="579"/>
      <c r="M130" s="579"/>
      <c r="N130" s="579"/>
      <c r="O130" s="579"/>
      <c r="P130" s="579"/>
      <c r="Q130" s="579"/>
      <c r="R130" s="579"/>
      <c r="S130" s="579"/>
      <c r="T130" s="579"/>
      <c r="U130" s="579"/>
      <c r="V130" s="579"/>
      <c r="W130" s="579"/>
      <c r="X130" s="579"/>
      <c r="Y130" s="579"/>
      <c r="Z130" s="579"/>
    </row>
    <row r="131" spans="1:26" ht="12.75" customHeight="1">
      <c r="A131" s="579"/>
      <c r="B131" s="579"/>
      <c r="C131" s="579"/>
      <c r="D131" s="579"/>
      <c r="E131" s="579"/>
      <c r="F131" s="579"/>
      <c r="G131" s="579"/>
      <c r="H131" s="579"/>
      <c r="I131" s="579"/>
      <c r="J131" s="579"/>
      <c r="K131" s="579"/>
      <c r="L131" s="579"/>
      <c r="M131" s="579"/>
      <c r="N131" s="579"/>
      <c r="O131" s="579"/>
      <c r="P131" s="579"/>
      <c r="Q131" s="579"/>
      <c r="R131" s="579"/>
      <c r="S131" s="579"/>
      <c r="T131" s="579"/>
      <c r="U131" s="579"/>
      <c r="V131" s="579"/>
      <c r="W131" s="579"/>
      <c r="X131" s="579"/>
      <c r="Y131" s="579"/>
      <c r="Z131" s="579"/>
    </row>
    <row r="132" spans="1:26" ht="12.75" customHeight="1">
      <c r="A132" s="579"/>
      <c r="B132" s="579"/>
      <c r="C132" s="579"/>
      <c r="D132" s="579"/>
      <c r="E132" s="579"/>
      <c r="F132" s="579"/>
      <c r="G132" s="579"/>
      <c r="H132" s="579"/>
      <c r="I132" s="579"/>
      <c r="J132" s="579"/>
      <c r="K132" s="579"/>
      <c r="L132" s="579"/>
      <c r="M132" s="579"/>
      <c r="N132" s="579"/>
      <c r="O132" s="579"/>
      <c r="P132" s="579"/>
      <c r="Q132" s="579"/>
      <c r="R132" s="579"/>
      <c r="S132" s="579"/>
      <c r="T132" s="579"/>
      <c r="U132" s="579"/>
      <c r="V132" s="579"/>
      <c r="W132" s="579"/>
      <c r="X132" s="579"/>
      <c r="Y132" s="579"/>
      <c r="Z132" s="579"/>
    </row>
    <row r="133" spans="1:26" ht="12.75" customHeight="1">
      <c r="A133" s="579"/>
      <c r="B133" s="579"/>
      <c r="C133" s="579"/>
      <c r="D133" s="579"/>
      <c r="E133" s="579"/>
      <c r="F133" s="579"/>
      <c r="G133" s="579"/>
      <c r="H133" s="579"/>
      <c r="I133" s="579"/>
      <c r="J133" s="579"/>
      <c r="K133" s="579"/>
      <c r="L133" s="579"/>
      <c r="M133" s="579"/>
      <c r="N133" s="579"/>
      <c r="O133" s="579"/>
      <c r="P133" s="579"/>
      <c r="Q133" s="579"/>
      <c r="R133" s="579"/>
      <c r="S133" s="579"/>
      <c r="T133" s="579"/>
      <c r="U133" s="579"/>
      <c r="V133" s="579"/>
      <c r="W133" s="579"/>
      <c r="X133" s="579"/>
      <c r="Y133" s="579"/>
      <c r="Z133" s="579"/>
    </row>
    <row r="134" spans="1:26" ht="12.75" customHeight="1">
      <c r="A134" s="579"/>
      <c r="B134" s="579"/>
      <c r="C134" s="579"/>
      <c r="D134" s="579"/>
      <c r="E134" s="579"/>
      <c r="F134" s="579"/>
      <c r="G134" s="579"/>
      <c r="H134" s="579"/>
      <c r="I134" s="579"/>
      <c r="J134" s="579"/>
      <c r="K134" s="579"/>
      <c r="L134" s="579"/>
      <c r="M134" s="579"/>
      <c r="N134" s="579"/>
      <c r="O134" s="579"/>
      <c r="P134" s="579"/>
      <c r="Q134" s="579"/>
      <c r="R134" s="579"/>
      <c r="S134" s="579"/>
      <c r="T134" s="579"/>
      <c r="U134" s="579"/>
      <c r="V134" s="579"/>
      <c r="W134" s="579"/>
      <c r="X134" s="579"/>
      <c r="Y134" s="579"/>
      <c r="Z134" s="579"/>
    </row>
    <row r="135" spans="1:26" ht="12.75" customHeight="1">
      <c r="A135" s="579"/>
      <c r="B135" s="579"/>
      <c r="C135" s="579"/>
      <c r="D135" s="579"/>
      <c r="E135" s="579"/>
      <c r="F135" s="579"/>
      <c r="G135" s="579"/>
      <c r="H135" s="579"/>
      <c r="I135" s="579"/>
      <c r="J135" s="579"/>
      <c r="K135" s="579"/>
      <c r="L135" s="579"/>
      <c r="M135" s="579"/>
      <c r="N135" s="579"/>
      <c r="O135" s="579"/>
      <c r="P135" s="579"/>
      <c r="Q135" s="579"/>
      <c r="R135" s="579"/>
      <c r="S135" s="579"/>
      <c r="T135" s="579"/>
      <c r="U135" s="579"/>
      <c r="V135" s="579"/>
      <c r="W135" s="579"/>
      <c r="X135" s="579"/>
      <c r="Y135" s="579"/>
      <c r="Z135" s="579"/>
    </row>
    <row r="136" spans="1:26" ht="12.75" customHeight="1">
      <c r="A136" s="579"/>
      <c r="B136" s="579"/>
      <c r="C136" s="579"/>
      <c r="D136" s="579"/>
      <c r="E136" s="579"/>
      <c r="F136" s="579"/>
      <c r="G136" s="579"/>
      <c r="H136" s="579"/>
      <c r="I136" s="579"/>
      <c r="J136" s="579"/>
      <c r="K136" s="579"/>
      <c r="L136" s="579"/>
      <c r="M136" s="579"/>
      <c r="N136" s="579"/>
      <c r="O136" s="579"/>
      <c r="P136" s="579"/>
      <c r="Q136" s="579"/>
      <c r="R136" s="579"/>
      <c r="S136" s="579"/>
      <c r="T136" s="579"/>
      <c r="U136" s="579"/>
      <c r="V136" s="579"/>
      <c r="W136" s="579"/>
      <c r="X136" s="579"/>
      <c r="Y136" s="579"/>
      <c r="Z136" s="579"/>
    </row>
    <row r="137" spans="1:26" ht="12.75" customHeight="1">
      <c r="A137" s="579"/>
      <c r="B137" s="579"/>
      <c r="C137" s="579"/>
      <c r="D137" s="579"/>
      <c r="E137" s="579"/>
      <c r="F137" s="579"/>
      <c r="G137" s="579"/>
      <c r="H137" s="579"/>
      <c r="I137" s="579"/>
      <c r="J137" s="579"/>
      <c r="K137" s="579"/>
      <c r="L137" s="579"/>
      <c r="M137" s="579"/>
      <c r="N137" s="579"/>
      <c r="O137" s="579"/>
      <c r="P137" s="579"/>
      <c r="Q137" s="579"/>
      <c r="R137" s="579"/>
      <c r="S137" s="579"/>
      <c r="T137" s="579"/>
      <c r="U137" s="579"/>
      <c r="V137" s="579"/>
      <c r="W137" s="579"/>
      <c r="X137" s="579"/>
      <c r="Y137" s="579"/>
      <c r="Z137" s="579"/>
    </row>
    <row r="138" spans="1:26" ht="12.75" customHeight="1">
      <c r="A138" s="579"/>
      <c r="B138" s="579"/>
      <c r="C138" s="579"/>
      <c r="D138" s="579"/>
      <c r="E138" s="579"/>
      <c r="F138" s="579"/>
      <c r="G138" s="579"/>
      <c r="H138" s="579"/>
      <c r="I138" s="579"/>
      <c r="J138" s="579"/>
      <c r="K138" s="579"/>
      <c r="L138" s="579"/>
      <c r="M138" s="579"/>
      <c r="N138" s="579"/>
      <c r="O138" s="579"/>
      <c r="P138" s="579"/>
      <c r="Q138" s="579"/>
      <c r="R138" s="579"/>
      <c r="S138" s="579"/>
      <c r="T138" s="579"/>
      <c r="U138" s="579"/>
      <c r="V138" s="579"/>
      <c r="W138" s="579"/>
      <c r="X138" s="579"/>
      <c r="Y138" s="579"/>
      <c r="Z138" s="579"/>
    </row>
    <row r="139" spans="1:26" ht="12.75" customHeight="1">
      <c r="A139" s="579"/>
      <c r="B139" s="579"/>
      <c r="C139" s="579"/>
      <c r="D139" s="579"/>
      <c r="E139" s="579"/>
      <c r="F139" s="579"/>
      <c r="G139" s="579"/>
      <c r="H139" s="579"/>
      <c r="I139" s="579"/>
      <c r="J139" s="579"/>
      <c r="K139" s="579"/>
      <c r="L139" s="579"/>
      <c r="M139" s="579"/>
      <c r="N139" s="579"/>
      <c r="O139" s="579"/>
      <c r="P139" s="579"/>
      <c r="Q139" s="579"/>
      <c r="R139" s="579"/>
      <c r="S139" s="579"/>
      <c r="T139" s="579"/>
      <c r="U139" s="579"/>
      <c r="V139" s="579"/>
      <c r="W139" s="579"/>
      <c r="X139" s="579"/>
      <c r="Y139" s="579"/>
      <c r="Z139" s="579"/>
    </row>
    <row r="140" spans="1:26" ht="12.75" customHeight="1">
      <c r="A140" s="579"/>
      <c r="B140" s="579"/>
      <c r="C140" s="579"/>
      <c r="D140" s="579"/>
      <c r="E140" s="579"/>
      <c r="F140" s="579"/>
      <c r="G140" s="579"/>
      <c r="H140" s="579"/>
      <c r="I140" s="579"/>
      <c r="J140" s="579"/>
      <c r="K140" s="579"/>
      <c r="L140" s="579"/>
      <c r="M140" s="579"/>
      <c r="N140" s="579"/>
      <c r="O140" s="579"/>
      <c r="P140" s="579"/>
      <c r="Q140" s="579"/>
      <c r="R140" s="579"/>
      <c r="S140" s="579"/>
      <c r="T140" s="579"/>
      <c r="U140" s="579"/>
      <c r="V140" s="579"/>
      <c r="W140" s="579"/>
      <c r="X140" s="579"/>
      <c r="Y140" s="579"/>
      <c r="Z140" s="579"/>
    </row>
    <row r="141" spans="1:26" ht="12.75" customHeight="1">
      <c r="A141" s="579"/>
      <c r="B141" s="579"/>
      <c r="C141" s="579"/>
      <c r="D141" s="579"/>
      <c r="E141" s="579"/>
      <c r="F141" s="579"/>
      <c r="G141" s="579"/>
      <c r="H141" s="579"/>
      <c r="I141" s="579"/>
      <c r="J141" s="579"/>
      <c r="K141" s="579"/>
      <c r="L141" s="579"/>
      <c r="M141" s="579"/>
      <c r="N141" s="579"/>
      <c r="O141" s="579"/>
      <c r="P141" s="579"/>
      <c r="Q141" s="579"/>
      <c r="R141" s="579"/>
      <c r="S141" s="579"/>
      <c r="T141" s="579"/>
      <c r="U141" s="579"/>
      <c r="V141" s="579"/>
      <c r="W141" s="579"/>
      <c r="X141" s="579"/>
      <c r="Y141" s="579"/>
      <c r="Z141" s="579"/>
    </row>
    <row r="142" spans="1:26" ht="12.75" customHeight="1">
      <c r="A142" s="579"/>
      <c r="B142" s="579"/>
      <c r="C142" s="579"/>
      <c r="D142" s="579"/>
      <c r="E142" s="579"/>
      <c r="F142" s="579"/>
      <c r="G142" s="579"/>
      <c r="H142" s="579"/>
      <c r="I142" s="579"/>
      <c r="J142" s="579"/>
      <c r="K142" s="579"/>
      <c r="L142" s="579"/>
      <c r="M142" s="579"/>
      <c r="N142" s="579"/>
      <c r="O142" s="579"/>
      <c r="P142" s="579"/>
      <c r="Q142" s="579"/>
      <c r="R142" s="579"/>
      <c r="S142" s="579"/>
      <c r="T142" s="579"/>
      <c r="U142" s="579"/>
      <c r="V142" s="579"/>
      <c r="W142" s="579"/>
      <c r="X142" s="579"/>
      <c r="Y142" s="579"/>
      <c r="Z142" s="579"/>
    </row>
    <row r="143" spans="1:26" ht="12.75" customHeight="1">
      <c r="A143" s="579"/>
      <c r="B143" s="579"/>
      <c r="C143" s="579"/>
      <c r="D143" s="579"/>
      <c r="E143" s="579"/>
      <c r="F143" s="579"/>
      <c r="G143" s="579"/>
      <c r="H143" s="579"/>
      <c r="I143" s="579"/>
      <c r="J143" s="579"/>
      <c r="K143" s="579"/>
      <c r="L143" s="579"/>
      <c r="M143" s="579"/>
      <c r="N143" s="579"/>
      <c r="O143" s="579"/>
      <c r="P143" s="579"/>
      <c r="Q143" s="579"/>
      <c r="R143" s="579"/>
      <c r="S143" s="579"/>
      <c r="T143" s="579"/>
      <c r="U143" s="579"/>
      <c r="V143" s="579"/>
      <c r="W143" s="579"/>
      <c r="X143" s="579"/>
      <c r="Y143" s="579"/>
      <c r="Z143" s="579"/>
    </row>
    <row r="144" spans="1:26" ht="12.75" customHeight="1">
      <c r="A144" s="579"/>
      <c r="B144" s="579"/>
      <c r="C144" s="579"/>
      <c r="D144" s="579"/>
      <c r="E144" s="579"/>
      <c r="F144" s="579"/>
      <c r="G144" s="579"/>
      <c r="H144" s="579"/>
      <c r="I144" s="579"/>
      <c r="J144" s="579"/>
      <c r="K144" s="579"/>
      <c r="L144" s="579"/>
      <c r="M144" s="579"/>
      <c r="N144" s="579"/>
      <c r="O144" s="579"/>
      <c r="P144" s="579"/>
      <c r="Q144" s="579"/>
      <c r="R144" s="579"/>
      <c r="S144" s="579"/>
      <c r="T144" s="579"/>
      <c r="U144" s="579"/>
      <c r="V144" s="579"/>
      <c r="W144" s="579"/>
      <c r="X144" s="579"/>
      <c r="Y144" s="579"/>
      <c r="Z144" s="579"/>
    </row>
    <row r="145" spans="1:26" ht="12.75" customHeight="1">
      <c r="A145" s="579"/>
      <c r="B145" s="579"/>
      <c r="C145" s="579"/>
      <c r="D145" s="579"/>
      <c r="E145" s="579"/>
      <c r="F145" s="579"/>
      <c r="G145" s="579"/>
      <c r="H145" s="579"/>
      <c r="I145" s="579"/>
      <c r="J145" s="579"/>
      <c r="K145" s="579"/>
      <c r="L145" s="579"/>
      <c r="M145" s="579"/>
      <c r="N145" s="579"/>
      <c r="O145" s="579"/>
      <c r="P145" s="579"/>
      <c r="Q145" s="579"/>
      <c r="R145" s="579"/>
      <c r="S145" s="579"/>
      <c r="T145" s="579"/>
      <c r="U145" s="579"/>
      <c r="V145" s="579"/>
      <c r="W145" s="579"/>
      <c r="X145" s="579"/>
      <c r="Y145" s="579"/>
      <c r="Z145" s="579"/>
    </row>
    <row r="146" spans="1:26" ht="12.75" customHeight="1">
      <c r="A146" s="579"/>
      <c r="B146" s="579"/>
      <c r="C146" s="579"/>
      <c r="D146" s="579"/>
      <c r="E146" s="579"/>
      <c r="F146" s="579"/>
      <c r="G146" s="579"/>
      <c r="H146" s="579"/>
      <c r="I146" s="579"/>
      <c r="J146" s="579"/>
      <c r="K146" s="579"/>
      <c r="L146" s="579"/>
      <c r="M146" s="579"/>
      <c r="N146" s="579"/>
      <c r="O146" s="579"/>
      <c r="P146" s="579"/>
      <c r="Q146" s="579"/>
      <c r="R146" s="579"/>
      <c r="S146" s="579"/>
      <c r="T146" s="579"/>
      <c r="U146" s="579"/>
      <c r="V146" s="579"/>
      <c r="W146" s="579"/>
      <c r="X146" s="579"/>
      <c r="Y146" s="579"/>
      <c r="Z146" s="579"/>
    </row>
    <row r="147" spans="1:26" ht="12.75" customHeight="1">
      <c r="A147" s="579"/>
      <c r="B147" s="579"/>
      <c r="C147" s="579"/>
      <c r="D147" s="579"/>
      <c r="E147" s="579"/>
      <c r="F147" s="579"/>
      <c r="G147" s="579"/>
      <c r="H147" s="579"/>
      <c r="I147" s="579"/>
      <c r="J147" s="579"/>
      <c r="K147" s="579"/>
      <c r="L147" s="579"/>
      <c r="M147" s="579"/>
      <c r="N147" s="579"/>
      <c r="O147" s="579"/>
      <c r="P147" s="579"/>
      <c r="Q147" s="579"/>
      <c r="R147" s="579"/>
      <c r="S147" s="579"/>
      <c r="T147" s="579"/>
      <c r="U147" s="579"/>
      <c r="V147" s="579"/>
      <c r="W147" s="579"/>
      <c r="X147" s="579"/>
      <c r="Y147" s="579"/>
      <c r="Z147" s="579"/>
    </row>
    <row r="148" spans="1:26" ht="12.75" customHeight="1">
      <c r="A148" s="579"/>
      <c r="B148" s="579"/>
      <c r="C148" s="579"/>
      <c r="D148" s="579"/>
      <c r="E148" s="579"/>
      <c r="F148" s="579"/>
      <c r="G148" s="579"/>
      <c r="H148" s="579"/>
      <c r="I148" s="579"/>
      <c r="J148" s="579"/>
      <c r="K148" s="579"/>
      <c r="L148" s="579"/>
      <c r="M148" s="579"/>
      <c r="N148" s="579"/>
      <c r="O148" s="579"/>
      <c r="P148" s="579"/>
      <c r="Q148" s="579"/>
      <c r="R148" s="579"/>
      <c r="S148" s="579"/>
      <c r="T148" s="579"/>
      <c r="U148" s="579"/>
      <c r="V148" s="579"/>
      <c r="W148" s="579"/>
      <c r="X148" s="579"/>
      <c r="Y148" s="579"/>
      <c r="Z148" s="579"/>
    </row>
    <row r="149" spans="1:26" ht="12.75" customHeight="1">
      <c r="A149" s="579"/>
      <c r="B149" s="579"/>
      <c r="C149" s="579"/>
      <c r="D149" s="579"/>
      <c r="E149" s="579"/>
      <c r="F149" s="579"/>
      <c r="G149" s="579"/>
      <c r="H149" s="579"/>
      <c r="I149" s="579"/>
      <c r="J149" s="579"/>
      <c r="K149" s="579"/>
      <c r="L149" s="579"/>
      <c r="M149" s="579"/>
      <c r="N149" s="579"/>
      <c r="O149" s="579"/>
      <c r="P149" s="579"/>
      <c r="Q149" s="579"/>
      <c r="R149" s="579"/>
      <c r="S149" s="579"/>
      <c r="T149" s="579"/>
      <c r="U149" s="579"/>
      <c r="V149" s="579"/>
      <c r="W149" s="579"/>
      <c r="X149" s="579"/>
      <c r="Y149" s="579"/>
      <c r="Z149" s="579"/>
    </row>
    <row r="150" spans="1:26" ht="12.75" customHeight="1">
      <c r="A150" s="579"/>
      <c r="B150" s="579"/>
      <c r="C150" s="579"/>
      <c r="D150" s="579"/>
      <c r="E150" s="579"/>
      <c r="F150" s="579"/>
      <c r="G150" s="579"/>
      <c r="H150" s="579"/>
      <c r="I150" s="579"/>
      <c r="J150" s="579"/>
      <c r="K150" s="579"/>
      <c r="L150" s="579"/>
      <c r="M150" s="579"/>
      <c r="N150" s="579"/>
      <c r="O150" s="579"/>
      <c r="P150" s="579"/>
      <c r="Q150" s="579"/>
      <c r="R150" s="579"/>
      <c r="S150" s="579"/>
      <c r="T150" s="579"/>
      <c r="U150" s="579"/>
      <c r="V150" s="579"/>
      <c r="W150" s="579"/>
      <c r="X150" s="579"/>
      <c r="Y150" s="579"/>
      <c r="Z150" s="579"/>
    </row>
    <row r="151" spans="1:26" ht="12.75" customHeight="1">
      <c r="A151" s="579"/>
      <c r="B151" s="579"/>
      <c r="C151" s="579"/>
      <c r="D151" s="579"/>
      <c r="E151" s="579"/>
      <c r="F151" s="579"/>
      <c r="G151" s="579"/>
      <c r="H151" s="579"/>
      <c r="I151" s="579"/>
      <c r="J151" s="579"/>
      <c r="K151" s="579"/>
      <c r="L151" s="579"/>
      <c r="M151" s="579"/>
      <c r="N151" s="579"/>
      <c r="O151" s="579"/>
      <c r="P151" s="579"/>
      <c r="Q151" s="579"/>
      <c r="R151" s="579"/>
      <c r="S151" s="579"/>
      <c r="T151" s="579"/>
      <c r="U151" s="579"/>
      <c r="V151" s="579"/>
      <c r="W151" s="579"/>
      <c r="X151" s="579"/>
      <c r="Y151" s="579"/>
      <c r="Z151" s="579"/>
    </row>
    <row r="152" spans="1:26" ht="12.75" customHeight="1">
      <c r="A152" s="579"/>
      <c r="B152" s="579"/>
      <c r="C152" s="579"/>
      <c r="D152" s="579"/>
      <c r="E152" s="579"/>
      <c r="F152" s="579"/>
      <c r="G152" s="579"/>
      <c r="H152" s="579"/>
      <c r="I152" s="579"/>
      <c r="J152" s="579"/>
      <c r="K152" s="579"/>
      <c r="L152" s="579"/>
      <c r="M152" s="579"/>
      <c r="N152" s="579"/>
      <c r="O152" s="579"/>
      <c r="P152" s="579"/>
      <c r="Q152" s="579"/>
      <c r="R152" s="579"/>
      <c r="S152" s="579"/>
      <c r="T152" s="579"/>
      <c r="U152" s="579"/>
      <c r="V152" s="579"/>
      <c r="W152" s="579"/>
      <c r="X152" s="579"/>
      <c r="Y152" s="579"/>
      <c r="Z152" s="579"/>
    </row>
    <row r="153" spans="1:26" ht="12.75" customHeight="1">
      <c r="A153" s="579"/>
      <c r="B153" s="579"/>
      <c r="C153" s="579"/>
      <c r="D153" s="579"/>
      <c r="E153" s="579"/>
      <c r="F153" s="579"/>
      <c r="G153" s="579"/>
      <c r="H153" s="579"/>
      <c r="I153" s="579"/>
      <c r="J153" s="579"/>
      <c r="K153" s="579"/>
      <c r="L153" s="579"/>
      <c r="M153" s="579"/>
      <c r="N153" s="579"/>
      <c r="O153" s="579"/>
      <c r="P153" s="579"/>
      <c r="Q153" s="579"/>
      <c r="R153" s="579"/>
      <c r="S153" s="579"/>
      <c r="T153" s="579"/>
      <c r="U153" s="579"/>
      <c r="V153" s="579"/>
      <c r="W153" s="579"/>
      <c r="X153" s="579"/>
      <c r="Y153" s="579"/>
      <c r="Z153" s="579"/>
    </row>
    <row r="154" spans="1:26" ht="12.75" customHeight="1">
      <c r="A154" s="579"/>
      <c r="B154" s="579"/>
      <c r="C154" s="579"/>
      <c r="D154" s="579"/>
      <c r="E154" s="579"/>
      <c r="F154" s="579"/>
      <c r="G154" s="579"/>
      <c r="H154" s="579"/>
      <c r="I154" s="579"/>
      <c r="J154" s="579"/>
      <c r="K154" s="579"/>
      <c r="L154" s="579"/>
      <c r="M154" s="579"/>
      <c r="N154" s="579"/>
      <c r="O154" s="579"/>
      <c r="P154" s="579"/>
      <c r="Q154" s="579"/>
      <c r="R154" s="579"/>
      <c r="S154" s="579"/>
      <c r="T154" s="579"/>
      <c r="U154" s="579"/>
      <c r="V154" s="579"/>
      <c r="W154" s="579"/>
      <c r="X154" s="579"/>
      <c r="Y154" s="579"/>
      <c r="Z154" s="579"/>
    </row>
    <row r="155" spans="1:26" ht="12.75" customHeight="1">
      <c r="A155" s="579"/>
      <c r="B155" s="579"/>
      <c r="C155" s="579"/>
      <c r="D155" s="579"/>
      <c r="E155" s="579"/>
      <c r="F155" s="579"/>
      <c r="G155" s="579"/>
      <c r="H155" s="579"/>
      <c r="I155" s="579"/>
      <c r="J155" s="579"/>
      <c r="K155" s="579"/>
      <c r="L155" s="579"/>
      <c r="M155" s="579"/>
      <c r="N155" s="579"/>
      <c r="O155" s="579"/>
      <c r="P155" s="579"/>
      <c r="Q155" s="579"/>
      <c r="R155" s="579"/>
      <c r="S155" s="579"/>
      <c r="T155" s="579"/>
      <c r="U155" s="579"/>
      <c r="V155" s="579"/>
      <c r="W155" s="579"/>
      <c r="X155" s="579"/>
      <c r="Y155" s="579"/>
      <c r="Z155" s="579"/>
    </row>
    <row r="156" spans="1:26" ht="12.75" customHeight="1">
      <c r="A156" s="579"/>
      <c r="B156" s="579"/>
      <c r="C156" s="579"/>
      <c r="D156" s="579"/>
      <c r="E156" s="579"/>
      <c r="F156" s="579"/>
      <c r="G156" s="579"/>
      <c r="H156" s="579"/>
      <c r="I156" s="579"/>
      <c r="J156" s="579"/>
      <c r="K156" s="579"/>
      <c r="L156" s="579"/>
      <c r="M156" s="579"/>
      <c r="N156" s="579"/>
      <c r="O156" s="579"/>
      <c r="P156" s="579"/>
      <c r="Q156" s="579"/>
      <c r="R156" s="579"/>
      <c r="S156" s="579"/>
      <c r="T156" s="579"/>
      <c r="U156" s="579"/>
      <c r="V156" s="579"/>
      <c r="W156" s="579"/>
      <c r="X156" s="579"/>
      <c r="Y156" s="579"/>
      <c r="Z156" s="579"/>
    </row>
    <row r="157" spans="1:26" ht="12.75" customHeight="1">
      <c r="A157" s="579"/>
      <c r="B157" s="579"/>
      <c r="C157" s="579"/>
      <c r="D157" s="579"/>
      <c r="E157" s="579"/>
      <c r="F157" s="579"/>
      <c r="G157" s="579"/>
      <c r="H157" s="579"/>
      <c r="I157" s="579"/>
      <c r="J157" s="579"/>
      <c r="K157" s="579"/>
      <c r="L157" s="579"/>
      <c r="M157" s="579"/>
      <c r="N157" s="579"/>
      <c r="O157" s="579"/>
      <c r="P157" s="579"/>
      <c r="Q157" s="579"/>
      <c r="R157" s="579"/>
      <c r="S157" s="579"/>
      <c r="T157" s="579"/>
      <c r="U157" s="579"/>
      <c r="V157" s="579"/>
      <c r="W157" s="579"/>
      <c r="X157" s="579"/>
      <c r="Y157" s="579"/>
      <c r="Z157" s="579"/>
    </row>
    <row r="158" spans="1:26" ht="12.75" customHeight="1">
      <c r="A158" s="579"/>
      <c r="B158" s="579"/>
      <c r="C158" s="579"/>
      <c r="D158" s="579"/>
      <c r="E158" s="579"/>
      <c r="F158" s="579"/>
      <c r="G158" s="579"/>
      <c r="H158" s="579"/>
      <c r="I158" s="579"/>
      <c r="J158" s="579"/>
      <c r="K158" s="579"/>
      <c r="L158" s="579"/>
      <c r="M158" s="579"/>
      <c r="N158" s="579"/>
      <c r="O158" s="579"/>
      <c r="P158" s="579"/>
      <c r="Q158" s="579"/>
      <c r="R158" s="579"/>
      <c r="S158" s="579"/>
      <c r="T158" s="579"/>
      <c r="U158" s="579"/>
      <c r="V158" s="579"/>
      <c r="W158" s="579"/>
      <c r="X158" s="579"/>
      <c r="Y158" s="579"/>
      <c r="Z158" s="579"/>
    </row>
    <row r="159" spans="1:26" ht="12.75" customHeight="1">
      <c r="A159" s="579"/>
      <c r="B159" s="579"/>
      <c r="C159" s="579"/>
      <c r="D159" s="579"/>
      <c r="E159" s="579"/>
      <c r="F159" s="579"/>
      <c r="G159" s="579"/>
      <c r="H159" s="579"/>
      <c r="I159" s="579"/>
      <c r="J159" s="579"/>
      <c r="K159" s="579"/>
      <c r="L159" s="579"/>
      <c r="M159" s="579"/>
      <c r="N159" s="579"/>
      <c r="O159" s="579"/>
      <c r="P159" s="579"/>
      <c r="Q159" s="579"/>
      <c r="R159" s="579"/>
      <c r="S159" s="579"/>
      <c r="T159" s="579"/>
      <c r="U159" s="579"/>
      <c r="V159" s="579"/>
      <c r="W159" s="579"/>
      <c r="X159" s="579"/>
      <c r="Y159" s="579"/>
      <c r="Z159" s="579"/>
    </row>
    <row r="160" spans="1:26" ht="12.75" customHeight="1">
      <c r="A160" s="579"/>
      <c r="B160" s="579"/>
      <c r="C160" s="579"/>
      <c r="D160" s="579"/>
      <c r="E160" s="579"/>
      <c r="F160" s="579"/>
      <c r="G160" s="579"/>
      <c r="H160" s="579"/>
      <c r="I160" s="579"/>
      <c r="J160" s="579"/>
      <c r="K160" s="579"/>
      <c r="L160" s="579"/>
      <c r="M160" s="579"/>
      <c r="N160" s="579"/>
      <c r="O160" s="579"/>
      <c r="P160" s="579"/>
      <c r="Q160" s="579"/>
      <c r="R160" s="579"/>
      <c r="S160" s="579"/>
      <c r="T160" s="579"/>
      <c r="U160" s="579"/>
      <c r="V160" s="579"/>
      <c r="W160" s="579"/>
      <c r="X160" s="579"/>
      <c r="Y160" s="579"/>
      <c r="Z160" s="579"/>
    </row>
    <row r="161" spans="1:26" ht="12.75" customHeight="1">
      <c r="A161" s="579"/>
      <c r="B161" s="579"/>
      <c r="C161" s="579"/>
      <c r="D161" s="579"/>
      <c r="E161" s="579"/>
      <c r="F161" s="579"/>
      <c r="G161" s="579"/>
      <c r="H161" s="579"/>
      <c r="I161" s="579"/>
      <c r="J161" s="579"/>
      <c r="K161" s="579"/>
      <c r="L161" s="579"/>
      <c r="M161" s="579"/>
      <c r="N161" s="579"/>
      <c r="O161" s="579"/>
      <c r="P161" s="579"/>
      <c r="Q161" s="579"/>
      <c r="R161" s="579"/>
      <c r="S161" s="579"/>
      <c r="T161" s="579"/>
      <c r="U161" s="579"/>
      <c r="V161" s="579"/>
      <c r="W161" s="579"/>
      <c r="X161" s="579"/>
      <c r="Y161" s="579"/>
      <c r="Z161" s="579"/>
    </row>
    <row r="162" spans="1:26" ht="12.75" customHeight="1">
      <c r="A162" s="579"/>
      <c r="B162" s="579"/>
      <c r="C162" s="579"/>
      <c r="D162" s="579"/>
      <c r="E162" s="579"/>
      <c r="F162" s="579"/>
      <c r="G162" s="579"/>
      <c r="H162" s="579"/>
      <c r="I162" s="579"/>
      <c r="J162" s="579"/>
      <c r="K162" s="579"/>
      <c r="L162" s="579"/>
      <c r="M162" s="579"/>
      <c r="N162" s="579"/>
      <c r="O162" s="579"/>
      <c r="P162" s="579"/>
      <c r="Q162" s="579"/>
      <c r="R162" s="579"/>
      <c r="S162" s="579"/>
      <c r="T162" s="579"/>
      <c r="U162" s="579"/>
      <c r="V162" s="579"/>
      <c r="W162" s="579"/>
      <c r="X162" s="579"/>
      <c r="Y162" s="579"/>
      <c r="Z162" s="579"/>
    </row>
    <row r="163" spans="1:26" ht="12.75" customHeight="1">
      <c r="A163" s="579"/>
      <c r="B163" s="579"/>
      <c r="C163" s="579"/>
      <c r="D163" s="579"/>
      <c r="E163" s="579"/>
      <c r="F163" s="579"/>
      <c r="G163" s="579"/>
      <c r="H163" s="579"/>
      <c r="I163" s="579"/>
      <c r="J163" s="579"/>
      <c r="K163" s="579"/>
      <c r="L163" s="579"/>
      <c r="M163" s="579"/>
      <c r="N163" s="579"/>
      <c r="O163" s="579"/>
      <c r="P163" s="579"/>
      <c r="Q163" s="579"/>
      <c r="R163" s="579"/>
      <c r="S163" s="579"/>
      <c r="T163" s="579"/>
      <c r="U163" s="579"/>
      <c r="V163" s="579"/>
      <c r="W163" s="579"/>
      <c r="X163" s="579"/>
      <c r="Y163" s="579"/>
      <c r="Z163" s="579"/>
    </row>
    <row r="164" spans="1:26" ht="12.75" customHeight="1">
      <c r="A164" s="579"/>
      <c r="B164" s="579"/>
      <c r="C164" s="579"/>
      <c r="D164" s="579"/>
      <c r="E164" s="579"/>
      <c r="F164" s="579"/>
      <c r="G164" s="579"/>
      <c r="H164" s="579"/>
      <c r="I164" s="579"/>
      <c r="J164" s="579"/>
      <c r="K164" s="579"/>
      <c r="L164" s="579"/>
      <c r="M164" s="579"/>
      <c r="N164" s="579"/>
      <c r="O164" s="579"/>
      <c r="P164" s="579"/>
      <c r="Q164" s="579"/>
      <c r="R164" s="579"/>
      <c r="S164" s="579"/>
      <c r="T164" s="579"/>
      <c r="U164" s="579"/>
      <c r="V164" s="579"/>
      <c r="W164" s="579"/>
      <c r="X164" s="579"/>
      <c r="Y164" s="579"/>
      <c r="Z164" s="579"/>
    </row>
    <row r="165" spans="1:26" ht="12.75" customHeight="1">
      <c r="A165" s="579"/>
      <c r="B165" s="579"/>
      <c r="C165" s="579"/>
      <c r="D165" s="579"/>
      <c r="E165" s="579"/>
      <c r="F165" s="579"/>
      <c r="G165" s="579"/>
      <c r="H165" s="579"/>
      <c r="I165" s="579"/>
      <c r="J165" s="579"/>
      <c r="K165" s="579"/>
      <c r="L165" s="579"/>
      <c r="M165" s="579"/>
      <c r="N165" s="579"/>
      <c r="O165" s="579"/>
      <c r="P165" s="579"/>
      <c r="Q165" s="579"/>
      <c r="R165" s="579"/>
      <c r="S165" s="579"/>
      <c r="T165" s="579"/>
      <c r="U165" s="579"/>
      <c r="V165" s="579"/>
      <c r="W165" s="579"/>
      <c r="X165" s="579"/>
      <c r="Y165" s="579"/>
      <c r="Z165" s="579"/>
    </row>
    <row r="166" spans="1:26" ht="12.75" customHeight="1">
      <c r="A166" s="579"/>
      <c r="B166" s="579"/>
      <c r="C166" s="579"/>
      <c r="D166" s="579"/>
      <c r="E166" s="579"/>
      <c r="F166" s="579"/>
      <c r="G166" s="579"/>
      <c r="H166" s="579"/>
      <c r="I166" s="579"/>
      <c r="J166" s="579"/>
      <c r="K166" s="579"/>
      <c r="L166" s="579"/>
      <c r="M166" s="579"/>
      <c r="N166" s="579"/>
      <c r="O166" s="579"/>
      <c r="P166" s="579"/>
      <c r="Q166" s="579"/>
      <c r="R166" s="579"/>
      <c r="S166" s="579"/>
      <c r="T166" s="579"/>
      <c r="U166" s="579"/>
      <c r="V166" s="579"/>
      <c r="W166" s="579"/>
      <c r="X166" s="579"/>
      <c r="Y166" s="579"/>
      <c r="Z166" s="579"/>
    </row>
    <row r="167" spans="1:26" ht="12.75" customHeight="1">
      <c r="A167" s="579"/>
      <c r="B167" s="579"/>
      <c r="C167" s="579"/>
      <c r="D167" s="579"/>
      <c r="E167" s="579"/>
      <c r="F167" s="579"/>
      <c r="G167" s="579"/>
      <c r="H167" s="579"/>
      <c r="I167" s="579"/>
      <c r="J167" s="579"/>
      <c r="K167" s="579"/>
      <c r="L167" s="579"/>
      <c r="M167" s="579"/>
      <c r="N167" s="579"/>
      <c r="O167" s="579"/>
      <c r="P167" s="579"/>
      <c r="Q167" s="579"/>
      <c r="R167" s="579"/>
      <c r="S167" s="579"/>
      <c r="T167" s="579"/>
      <c r="U167" s="579"/>
      <c r="V167" s="579"/>
      <c r="W167" s="579"/>
      <c r="X167" s="579"/>
      <c r="Y167" s="579"/>
      <c r="Z167" s="579"/>
    </row>
    <row r="168" spans="1:26" ht="12.75" customHeight="1">
      <c r="A168" s="579"/>
      <c r="B168" s="579"/>
      <c r="C168" s="579"/>
      <c r="D168" s="579"/>
      <c r="E168" s="579"/>
      <c r="F168" s="579"/>
      <c r="G168" s="579"/>
      <c r="H168" s="579"/>
      <c r="I168" s="579"/>
      <c r="J168" s="579"/>
      <c r="K168" s="579"/>
      <c r="L168" s="579"/>
      <c r="M168" s="579"/>
      <c r="N168" s="579"/>
      <c r="O168" s="579"/>
      <c r="P168" s="579"/>
      <c r="Q168" s="579"/>
      <c r="R168" s="579"/>
      <c r="S168" s="579"/>
      <c r="T168" s="579"/>
      <c r="U168" s="579"/>
      <c r="V168" s="579"/>
      <c r="W168" s="579"/>
      <c r="X168" s="579"/>
      <c r="Y168" s="579"/>
      <c r="Z168" s="579"/>
    </row>
    <row r="169" spans="1:26" ht="12.75" customHeight="1">
      <c r="A169" s="579"/>
      <c r="B169" s="579"/>
      <c r="C169" s="579"/>
      <c r="D169" s="579"/>
      <c r="E169" s="579"/>
      <c r="F169" s="579"/>
      <c r="G169" s="579"/>
      <c r="H169" s="579"/>
      <c r="I169" s="579"/>
      <c r="J169" s="579"/>
      <c r="K169" s="579"/>
      <c r="L169" s="579"/>
      <c r="M169" s="579"/>
      <c r="N169" s="579"/>
      <c r="O169" s="579"/>
      <c r="P169" s="579"/>
      <c r="Q169" s="579"/>
      <c r="R169" s="579"/>
      <c r="S169" s="579"/>
      <c r="T169" s="579"/>
      <c r="U169" s="579"/>
      <c r="V169" s="579"/>
      <c r="W169" s="579"/>
      <c r="X169" s="579"/>
      <c r="Y169" s="579"/>
      <c r="Z169" s="579"/>
    </row>
    <row r="170" spans="1:26" ht="12.75" customHeight="1">
      <c r="A170" s="579"/>
      <c r="B170" s="579"/>
      <c r="C170" s="579"/>
      <c r="D170" s="579"/>
      <c r="E170" s="579"/>
      <c r="F170" s="579"/>
      <c r="G170" s="579"/>
      <c r="H170" s="579"/>
      <c r="I170" s="579"/>
      <c r="J170" s="579"/>
      <c r="K170" s="579"/>
      <c r="L170" s="579"/>
      <c r="M170" s="579"/>
      <c r="N170" s="579"/>
      <c r="O170" s="579"/>
      <c r="P170" s="579"/>
      <c r="Q170" s="579"/>
      <c r="R170" s="579"/>
      <c r="S170" s="579"/>
      <c r="T170" s="579"/>
      <c r="U170" s="579"/>
      <c r="V170" s="579"/>
      <c r="W170" s="579"/>
      <c r="X170" s="579"/>
      <c r="Y170" s="579"/>
      <c r="Z170" s="579"/>
    </row>
    <row r="171" spans="1:26" ht="12.75" customHeight="1">
      <c r="A171" s="579"/>
      <c r="B171" s="579"/>
      <c r="C171" s="579"/>
      <c r="D171" s="579"/>
      <c r="E171" s="579"/>
      <c r="F171" s="579"/>
      <c r="G171" s="579"/>
      <c r="H171" s="579"/>
      <c r="I171" s="579"/>
      <c r="J171" s="579"/>
      <c r="K171" s="579"/>
      <c r="L171" s="579"/>
      <c r="M171" s="579"/>
      <c r="N171" s="579"/>
      <c r="O171" s="579"/>
      <c r="P171" s="579"/>
      <c r="Q171" s="579"/>
      <c r="R171" s="579"/>
      <c r="S171" s="579"/>
      <c r="T171" s="579"/>
      <c r="U171" s="579"/>
      <c r="V171" s="579"/>
      <c r="W171" s="579"/>
      <c r="X171" s="579"/>
      <c r="Y171" s="579"/>
      <c r="Z171" s="579"/>
    </row>
    <row r="172" spans="1:26" ht="12.75" customHeight="1">
      <c r="A172" s="579"/>
      <c r="B172" s="579"/>
      <c r="C172" s="579"/>
      <c r="D172" s="579"/>
      <c r="E172" s="579"/>
      <c r="F172" s="579"/>
      <c r="G172" s="579"/>
      <c r="H172" s="579"/>
      <c r="I172" s="579"/>
      <c r="J172" s="579"/>
      <c r="K172" s="579"/>
      <c r="L172" s="579"/>
      <c r="M172" s="579"/>
      <c r="N172" s="579"/>
      <c r="O172" s="579"/>
      <c r="P172" s="579"/>
      <c r="Q172" s="579"/>
      <c r="R172" s="579"/>
      <c r="S172" s="579"/>
      <c r="T172" s="579"/>
      <c r="U172" s="579"/>
      <c r="V172" s="579"/>
      <c r="W172" s="579"/>
      <c r="X172" s="579"/>
      <c r="Y172" s="579"/>
      <c r="Z172" s="579"/>
    </row>
    <row r="173" spans="1:26" ht="12.75" customHeight="1">
      <c r="A173" s="579"/>
      <c r="B173" s="579"/>
      <c r="C173" s="579"/>
      <c r="D173" s="579"/>
      <c r="E173" s="579"/>
      <c r="F173" s="579"/>
      <c r="G173" s="579"/>
      <c r="H173" s="579"/>
      <c r="I173" s="579"/>
      <c r="J173" s="579"/>
      <c r="K173" s="579"/>
      <c r="L173" s="579"/>
      <c r="M173" s="579"/>
      <c r="N173" s="579"/>
      <c r="O173" s="579"/>
      <c r="P173" s="579"/>
      <c r="Q173" s="579"/>
      <c r="R173" s="579"/>
      <c r="S173" s="579"/>
      <c r="T173" s="579"/>
      <c r="U173" s="579"/>
      <c r="V173" s="579"/>
      <c r="W173" s="579"/>
      <c r="X173" s="579"/>
      <c r="Y173" s="579"/>
      <c r="Z173" s="579"/>
    </row>
    <row r="174" spans="1:26" ht="12.75" customHeight="1">
      <c r="A174" s="579"/>
      <c r="B174" s="579"/>
      <c r="C174" s="579"/>
      <c r="D174" s="579"/>
      <c r="E174" s="579"/>
      <c r="F174" s="579"/>
      <c r="G174" s="579"/>
      <c r="H174" s="579"/>
      <c r="I174" s="579"/>
      <c r="J174" s="579"/>
      <c r="K174" s="579"/>
      <c r="L174" s="579"/>
      <c r="M174" s="579"/>
      <c r="N174" s="579"/>
      <c r="O174" s="579"/>
      <c r="P174" s="579"/>
      <c r="Q174" s="579"/>
      <c r="R174" s="579"/>
      <c r="S174" s="579"/>
      <c r="T174" s="579"/>
      <c r="U174" s="579"/>
      <c r="V174" s="579"/>
      <c r="W174" s="579"/>
      <c r="X174" s="579"/>
      <c r="Y174" s="579"/>
      <c r="Z174" s="579"/>
    </row>
    <row r="175" spans="1:26" ht="12.75" customHeight="1">
      <c r="A175" s="579"/>
      <c r="B175" s="579"/>
      <c r="C175" s="579"/>
      <c r="D175" s="579"/>
      <c r="E175" s="579"/>
      <c r="F175" s="579"/>
      <c r="G175" s="579"/>
      <c r="H175" s="579"/>
      <c r="I175" s="579"/>
      <c r="J175" s="579"/>
      <c r="K175" s="579"/>
      <c r="L175" s="579"/>
      <c r="M175" s="579"/>
      <c r="N175" s="579"/>
      <c r="O175" s="579"/>
      <c r="P175" s="579"/>
      <c r="Q175" s="579"/>
      <c r="R175" s="579"/>
      <c r="S175" s="579"/>
      <c r="T175" s="579"/>
      <c r="U175" s="579"/>
      <c r="V175" s="579"/>
      <c r="W175" s="579"/>
      <c r="X175" s="579"/>
      <c r="Y175" s="579"/>
      <c r="Z175" s="579"/>
    </row>
    <row r="176" spans="1:26" ht="12.75" customHeight="1">
      <c r="A176" s="579"/>
      <c r="B176" s="579"/>
      <c r="C176" s="579"/>
      <c r="D176" s="579"/>
      <c r="E176" s="579"/>
      <c r="F176" s="579"/>
      <c r="G176" s="579"/>
      <c r="H176" s="579"/>
      <c r="I176" s="579"/>
      <c r="J176" s="579"/>
      <c r="K176" s="579"/>
      <c r="L176" s="579"/>
      <c r="M176" s="579"/>
      <c r="N176" s="579"/>
      <c r="O176" s="579"/>
      <c r="P176" s="579"/>
      <c r="Q176" s="579"/>
      <c r="R176" s="579"/>
      <c r="S176" s="579"/>
      <c r="T176" s="579"/>
      <c r="U176" s="579"/>
      <c r="V176" s="579"/>
      <c r="W176" s="579"/>
      <c r="X176" s="579"/>
      <c r="Y176" s="579"/>
      <c r="Z176" s="579"/>
    </row>
    <row r="177" spans="1:26" ht="12.75" customHeight="1">
      <c r="A177" s="579"/>
      <c r="B177" s="579"/>
      <c r="C177" s="579"/>
      <c r="D177" s="579"/>
      <c r="E177" s="579"/>
      <c r="F177" s="579"/>
      <c r="G177" s="579"/>
      <c r="H177" s="579"/>
      <c r="I177" s="579"/>
      <c r="J177" s="579"/>
      <c r="K177" s="579"/>
      <c r="L177" s="579"/>
      <c r="M177" s="579"/>
      <c r="N177" s="579"/>
      <c r="O177" s="579"/>
      <c r="P177" s="579"/>
      <c r="Q177" s="579"/>
      <c r="R177" s="579"/>
      <c r="S177" s="579"/>
      <c r="T177" s="579"/>
      <c r="U177" s="579"/>
      <c r="V177" s="579"/>
      <c r="W177" s="579"/>
      <c r="X177" s="579"/>
      <c r="Y177" s="579"/>
      <c r="Z177" s="579"/>
    </row>
    <row r="178" spans="1:26" ht="12.75" customHeight="1">
      <c r="A178" s="579"/>
      <c r="B178" s="579"/>
      <c r="C178" s="579"/>
      <c r="D178" s="579"/>
      <c r="E178" s="579"/>
      <c r="F178" s="579"/>
      <c r="G178" s="579"/>
      <c r="H178" s="579"/>
      <c r="I178" s="579"/>
      <c r="J178" s="579"/>
      <c r="K178" s="579"/>
      <c r="L178" s="579"/>
      <c r="M178" s="579"/>
      <c r="N178" s="579"/>
      <c r="O178" s="579"/>
      <c r="P178" s="579"/>
      <c r="Q178" s="579"/>
      <c r="R178" s="579"/>
      <c r="S178" s="579"/>
      <c r="T178" s="579"/>
      <c r="U178" s="579"/>
      <c r="V178" s="579"/>
      <c r="W178" s="579"/>
      <c r="X178" s="579"/>
      <c r="Y178" s="579"/>
      <c r="Z178" s="579"/>
    </row>
    <row r="179" spans="1:26" ht="12.75" customHeight="1">
      <c r="A179" s="579"/>
      <c r="B179" s="579"/>
      <c r="C179" s="579"/>
      <c r="D179" s="579"/>
      <c r="E179" s="579"/>
      <c r="F179" s="579"/>
      <c r="G179" s="579"/>
      <c r="H179" s="579"/>
      <c r="I179" s="579"/>
      <c r="J179" s="579"/>
      <c r="K179" s="579"/>
      <c r="L179" s="579"/>
      <c r="M179" s="579"/>
      <c r="N179" s="579"/>
      <c r="O179" s="579"/>
      <c r="P179" s="579"/>
      <c r="Q179" s="579"/>
      <c r="R179" s="579"/>
      <c r="S179" s="579"/>
      <c r="T179" s="579"/>
      <c r="U179" s="579"/>
      <c r="V179" s="579"/>
      <c r="W179" s="579"/>
      <c r="X179" s="579"/>
      <c r="Y179" s="579"/>
      <c r="Z179" s="579"/>
    </row>
    <row r="180" spans="1:26" ht="12.75" customHeight="1">
      <c r="A180" s="579"/>
      <c r="B180" s="579"/>
      <c r="C180" s="579"/>
      <c r="D180" s="579"/>
      <c r="E180" s="579"/>
      <c r="F180" s="579"/>
      <c r="G180" s="579"/>
      <c r="H180" s="579"/>
      <c r="I180" s="579"/>
      <c r="J180" s="579"/>
      <c r="K180" s="579"/>
      <c r="L180" s="579"/>
      <c r="M180" s="579"/>
      <c r="N180" s="579"/>
      <c r="O180" s="579"/>
      <c r="P180" s="579"/>
      <c r="Q180" s="579"/>
      <c r="R180" s="579"/>
      <c r="S180" s="579"/>
      <c r="T180" s="579"/>
      <c r="U180" s="579"/>
      <c r="V180" s="579"/>
      <c r="W180" s="579"/>
      <c r="X180" s="579"/>
      <c r="Y180" s="579"/>
      <c r="Z180" s="579"/>
    </row>
    <row r="181" spans="1:26" ht="12.75" customHeight="1">
      <c r="A181" s="579"/>
      <c r="B181" s="579"/>
      <c r="C181" s="579"/>
      <c r="D181" s="579"/>
      <c r="E181" s="579"/>
      <c r="F181" s="579"/>
      <c r="G181" s="579"/>
      <c r="H181" s="579"/>
      <c r="I181" s="579"/>
      <c r="J181" s="579"/>
      <c r="K181" s="579"/>
      <c r="L181" s="579"/>
      <c r="M181" s="579"/>
      <c r="N181" s="579"/>
      <c r="O181" s="579"/>
      <c r="P181" s="579"/>
      <c r="Q181" s="579"/>
      <c r="R181" s="579"/>
      <c r="S181" s="579"/>
      <c r="T181" s="579"/>
      <c r="U181" s="579"/>
      <c r="V181" s="579"/>
      <c r="W181" s="579"/>
      <c r="X181" s="579"/>
      <c r="Y181" s="579"/>
      <c r="Z181" s="579"/>
    </row>
    <row r="182" spans="1:26" ht="12.75" customHeight="1">
      <c r="A182" s="579"/>
      <c r="B182" s="579"/>
      <c r="C182" s="579"/>
      <c r="D182" s="579"/>
      <c r="E182" s="579"/>
      <c r="F182" s="579"/>
      <c r="G182" s="579"/>
      <c r="H182" s="579"/>
      <c r="I182" s="579"/>
      <c r="J182" s="579"/>
      <c r="K182" s="579"/>
      <c r="L182" s="579"/>
      <c r="M182" s="579"/>
      <c r="N182" s="579"/>
      <c r="O182" s="579"/>
      <c r="P182" s="579"/>
      <c r="Q182" s="579"/>
      <c r="R182" s="579"/>
      <c r="S182" s="579"/>
      <c r="T182" s="579"/>
      <c r="U182" s="579"/>
      <c r="V182" s="579"/>
      <c r="W182" s="579"/>
      <c r="X182" s="579"/>
      <c r="Y182" s="579"/>
      <c r="Z182" s="579"/>
    </row>
    <row r="183" spans="1:26" ht="12.75" customHeight="1">
      <c r="A183" s="579"/>
      <c r="B183" s="579"/>
      <c r="C183" s="579"/>
      <c r="D183" s="579"/>
      <c r="E183" s="579"/>
      <c r="F183" s="579"/>
      <c r="G183" s="579"/>
      <c r="H183" s="579"/>
      <c r="I183" s="579"/>
      <c r="J183" s="579"/>
      <c r="K183" s="579"/>
      <c r="L183" s="579"/>
      <c r="M183" s="579"/>
      <c r="N183" s="579"/>
      <c r="O183" s="579"/>
      <c r="P183" s="579"/>
      <c r="Q183" s="579"/>
      <c r="R183" s="579"/>
      <c r="S183" s="579"/>
      <c r="T183" s="579"/>
      <c r="U183" s="579"/>
      <c r="V183" s="579"/>
      <c r="W183" s="579"/>
      <c r="X183" s="579"/>
      <c r="Y183" s="579"/>
      <c r="Z183" s="579"/>
    </row>
    <row r="184" spans="1:26" ht="12.75" customHeight="1">
      <c r="A184" s="579"/>
      <c r="B184" s="579"/>
      <c r="C184" s="579"/>
      <c r="D184" s="579"/>
      <c r="E184" s="579"/>
      <c r="F184" s="579"/>
      <c r="G184" s="579"/>
      <c r="H184" s="579"/>
      <c r="I184" s="579"/>
      <c r="J184" s="579"/>
      <c r="K184" s="579"/>
      <c r="L184" s="579"/>
      <c r="M184" s="579"/>
      <c r="N184" s="579"/>
      <c r="O184" s="579"/>
      <c r="P184" s="579"/>
      <c r="Q184" s="579"/>
      <c r="R184" s="579"/>
      <c r="S184" s="579"/>
      <c r="T184" s="579"/>
      <c r="U184" s="579"/>
      <c r="V184" s="579"/>
      <c r="W184" s="579"/>
      <c r="X184" s="579"/>
      <c r="Y184" s="579"/>
      <c r="Z184" s="579"/>
    </row>
    <row r="185" spans="1:26" ht="12.75" customHeight="1">
      <c r="A185" s="579"/>
      <c r="B185" s="579"/>
      <c r="C185" s="579"/>
      <c r="D185" s="579"/>
      <c r="E185" s="579"/>
      <c r="F185" s="579"/>
      <c r="G185" s="579"/>
      <c r="H185" s="579"/>
      <c r="I185" s="579"/>
      <c r="J185" s="579"/>
      <c r="K185" s="579"/>
      <c r="L185" s="579"/>
      <c r="M185" s="579"/>
      <c r="N185" s="579"/>
      <c r="O185" s="579"/>
      <c r="P185" s="579"/>
      <c r="Q185" s="579"/>
      <c r="R185" s="579"/>
      <c r="S185" s="579"/>
      <c r="T185" s="579"/>
      <c r="U185" s="579"/>
      <c r="V185" s="579"/>
      <c r="W185" s="579"/>
      <c r="X185" s="579"/>
      <c r="Y185" s="579"/>
      <c r="Z185" s="579"/>
    </row>
    <row r="186" spans="1:26" ht="12.75" customHeight="1">
      <c r="A186" s="579"/>
      <c r="B186" s="579"/>
      <c r="C186" s="579"/>
      <c r="D186" s="579"/>
      <c r="E186" s="579"/>
      <c r="F186" s="579"/>
      <c r="G186" s="579"/>
      <c r="H186" s="579"/>
      <c r="I186" s="579"/>
      <c r="J186" s="579"/>
      <c r="K186" s="579"/>
      <c r="L186" s="579"/>
      <c r="M186" s="579"/>
      <c r="N186" s="579"/>
      <c r="O186" s="579"/>
      <c r="P186" s="579"/>
      <c r="Q186" s="579"/>
      <c r="R186" s="579"/>
      <c r="S186" s="579"/>
      <c r="T186" s="579"/>
      <c r="U186" s="579"/>
      <c r="V186" s="579"/>
      <c r="W186" s="579"/>
      <c r="X186" s="579"/>
      <c r="Y186" s="579"/>
      <c r="Z186" s="579"/>
    </row>
    <row r="187" spans="1:26" ht="12.75" customHeight="1">
      <c r="A187" s="579"/>
      <c r="B187" s="579"/>
      <c r="C187" s="579"/>
      <c r="D187" s="579"/>
      <c r="E187" s="579"/>
      <c r="F187" s="579"/>
      <c r="G187" s="579"/>
      <c r="H187" s="579"/>
      <c r="I187" s="579"/>
      <c r="J187" s="579"/>
      <c r="K187" s="579"/>
      <c r="L187" s="579"/>
      <c r="M187" s="579"/>
      <c r="N187" s="579"/>
      <c r="O187" s="579"/>
      <c r="P187" s="579"/>
      <c r="Q187" s="579"/>
      <c r="R187" s="579"/>
      <c r="S187" s="579"/>
      <c r="T187" s="579"/>
      <c r="U187" s="579"/>
      <c r="V187" s="579"/>
      <c r="W187" s="579"/>
      <c r="X187" s="579"/>
      <c r="Y187" s="579"/>
      <c r="Z187" s="579"/>
    </row>
    <row r="188" spans="1:26" ht="12.75" customHeight="1">
      <c r="A188" s="579"/>
      <c r="B188" s="579"/>
      <c r="C188" s="579"/>
      <c r="D188" s="579"/>
      <c r="E188" s="579"/>
      <c r="F188" s="579"/>
      <c r="G188" s="579"/>
      <c r="H188" s="579"/>
      <c r="I188" s="579"/>
      <c r="J188" s="579"/>
      <c r="K188" s="579"/>
      <c r="L188" s="579"/>
      <c r="M188" s="579"/>
      <c r="N188" s="579"/>
      <c r="O188" s="579"/>
      <c r="P188" s="579"/>
      <c r="Q188" s="579"/>
      <c r="R188" s="579"/>
      <c r="S188" s="579"/>
      <c r="T188" s="579"/>
      <c r="U188" s="579"/>
      <c r="V188" s="579"/>
      <c r="W188" s="579"/>
      <c r="X188" s="579"/>
      <c r="Y188" s="579"/>
      <c r="Z188" s="579"/>
    </row>
    <row r="189" spans="1:26" ht="12.75" customHeight="1">
      <c r="A189" s="579"/>
      <c r="B189" s="579"/>
      <c r="C189" s="579"/>
      <c r="D189" s="579"/>
      <c r="E189" s="579"/>
      <c r="F189" s="579"/>
      <c r="G189" s="579"/>
      <c r="H189" s="579"/>
      <c r="I189" s="579"/>
      <c r="J189" s="579"/>
      <c r="K189" s="579"/>
      <c r="L189" s="579"/>
      <c r="M189" s="579"/>
      <c r="N189" s="579"/>
      <c r="O189" s="579"/>
      <c r="P189" s="579"/>
      <c r="Q189" s="579"/>
      <c r="R189" s="579"/>
      <c r="S189" s="579"/>
      <c r="T189" s="579"/>
      <c r="U189" s="579"/>
      <c r="V189" s="579"/>
      <c r="W189" s="579"/>
      <c r="X189" s="579"/>
      <c r="Y189" s="579"/>
      <c r="Z189" s="579"/>
    </row>
    <row r="190" spans="1:26" ht="12.75" customHeight="1">
      <c r="A190" s="579"/>
      <c r="B190" s="579"/>
      <c r="C190" s="579"/>
      <c r="D190" s="579"/>
      <c r="E190" s="579"/>
      <c r="F190" s="579"/>
      <c r="G190" s="579"/>
      <c r="H190" s="579"/>
      <c r="I190" s="579"/>
      <c r="J190" s="579"/>
      <c r="K190" s="579"/>
      <c r="L190" s="579"/>
      <c r="M190" s="579"/>
      <c r="N190" s="579"/>
      <c r="O190" s="579"/>
      <c r="P190" s="579"/>
      <c r="Q190" s="579"/>
      <c r="R190" s="579"/>
      <c r="S190" s="579"/>
      <c r="T190" s="579"/>
      <c r="U190" s="579"/>
      <c r="V190" s="579"/>
      <c r="W190" s="579"/>
      <c r="X190" s="579"/>
      <c r="Y190" s="579"/>
      <c r="Z190" s="579"/>
    </row>
    <row r="191" spans="1:26" ht="12.75" customHeight="1">
      <c r="A191" s="579"/>
      <c r="B191" s="579"/>
      <c r="C191" s="579"/>
      <c r="D191" s="579"/>
      <c r="E191" s="579"/>
      <c r="F191" s="579"/>
      <c r="G191" s="579"/>
      <c r="H191" s="579"/>
      <c r="I191" s="579"/>
      <c r="J191" s="579"/>
      <c r="K191" s="579"/>
      <c r="L191" s="579"/>
      <c r="M191" s="579"/>
      <c r="N191" s="579"/>
      <c r="O191" s="579"/>
      <c r="P191" s="579"/>
      <c r="Q191" s="579"/>
      <c r="R191" s="579"/>
      <c r="S191" s="579"/>
      <c r="T191" s="579"/>
      <c r="U191" s="579"/>
      <c r="V191" s="579"/>
      <c r="W191" s="579"/>
      <c r="X191" s="579"/>
      <c r="Y191" s="579"/>
      <c r="Z191" s="579"/>
    </row>
    <row r="192" spans="1:26" ht="12.75" customHeight="1">
      <c r="A192" s="579"/>
      <c r="B192" s="579"/>
      <c r="C192" s="579"/>
      <c r="D192" s="579"/>
      <c r="E192" s="579"/>
      <c r="F192" s="579"/>
      <c r="G192" s="579"/>
      <c r="H192" s="579"/>
      <c r="I192" s="579"/>
      <c r="J192" s="579"/>
      <c r="K192" s="579"/>
      <c r="L192" s="579"/>
      <c r="M192" s="579"/>
      <c r="N192" s="579"/>
      <c r="O192" s="579"/>
      <c r="P192" s="579"/>
      <c r="Q192" s="579"/>
      <c r="R192" s="579"/>
      <c r="S192" s="579"/>
      <c r="T192" s="579"/>
      <c r="U192" s="579"/>
      <c r="V192" s="579"/>
      <c r="W192" s="579"/>
      <c r="X192" s="579"/>
      <c r="Y192" s="579"/>
      <c r="Z192" s="579"/>
    </row>
    <row r="193" spans="1:26" ht="12.75" customHeight="1">
      <c r="A193" s="579"/>
      <c r="B193" s="579"/>
      <c r="C193" s="579"/>
      <c r="D193" s="579"/>
      <c r="E193" s="579"/>
      <c r="F193" s="579"/>
      <c r="G193" s="579"/>
      <c r="H193" s="579"/>
      <c r="I193" s="579"/>
      <c r="J193" s="579"/>
      <c r="K193" s="579"/>
      <c r="L193" s="579"/>
      <c r="M193" s="579"/>
      <c r="N193" s="579"/>
      <c r="O193" s="579"/>
      <c r="P193" s="579"/>
      <c r="Q193" s="579"/>
      <c r="R193" s="579"/>
      <c r="S193" s="579"/>
      <c r="T193" s="579"/>
      <c r="U193" s="579"/>
      <c r="V193" s="579"/>
      <c r="W193" s="579"/>
      <c r="X193" s="579"/>
      <c r="Y193" s="579"/>
      <c r="Z193" s="579"/>
    </row>
    <row r="194" spans="1:26" ht="12.75" customHeight="1">
      <c r="A194" s="579"/>
      <c r="B194" s="579"/>
      <c r="C194" s="579"/>
      <c r="D194" s="579"/>
      <c r="E194" s="579"/>
      <c r="F194" s="579"/>
      <c r="G194" s="579"/>
      <c r="H194" s="579"/>
      <c r="I194" s="579"/>
      <c r="J194" s="579"/>
      <c r="K194" s="579"/>
      <c r="L194" s="579"/>
      <c r="M194" s="579"/>
      <c r="N194" s="579"/>
      <c r="O194" s="579"/>
      <c r="P194" s="579"/>
      <c r="Q194" s="579"/>
      <c r="R194" s="579"/>
      <c r="S194" s="579"/>
      <c r="T194" s="579"/>
      <c r="U194" s="579"/>
      <c r="V194" s="579"/>
      <c r="W194" s="579"/>
      <c r="X194" s="579"/>
      <c r="Y194" s="579"/>
      <c r="Z194" s="579"/>
    </row>
    <row r="195" spans="1:26" ht="12.75" customHeight="1">
      <c r="A195" s="579"/>
      <c r="B195" s="579"/>
      <c r="C195" s="579"/>
      <c r="D195" s="579"/>
      <c r="E195" s="579"/>
      <c r="F195" s="579"/>
      <c r="G195" s="579"/>
      <c r="H195" s="579"/>
      <c r="I195" s="579"/>
      <c r="J195" s="579"/>
      <c r="K195" s="579"/>
      <c r="L195" s="579"/>
      <c r="M195" s="579"/>
      <c r="N195" s="579"/>
      <c r="O195" s="579"/>
      <c r="P195" s="579"/>
      <c r="Q195" s="579"/>
      <c r="R195" s="579"/>
      <c r="S195" s="579"/>
      <c r="T195" s="579"/>
      <c r="U195" s="579"/>
      <c r="V195" s="579"/>
      <c r="W195" s="579"/>
      <c r="X195" s="579"/>
      <c r="Y195" s="579"/>
      <c r="Z195" s="579"/>
    </row>
    <row r="196" spans="1:26" ht="12.75" customHeight="1">
      <c r="A196" s="579"/>
      <c r="B196" s="579"/>
      <c r="C196" s="579"/>
      <c r="D196" s="579"/>
      <c r="E196" s="579"/>
      <c r="F196" s="579"/>
      <c r="G196" s="579"/>
      <c r="H196" s="579"/>
      <c r="I196" s="579"/>
      <c r="J196" s="579"/>
      <c r="K196" s="579"/>
      <c r="L196" s="579"/>
      <c r="M196" s="579"/>
      <c r="N196" s="579"/>
      <c r="O196" s="579"/>
      <c r="P196" s="579"/>
      <c r="Q196" s="579"/>
      <c r="R196" s="579"/>
      <c r="S196" s="579"/>
      <c r="T196" s="579"/>
      <c r="U196" s="579"/>
      <c r="V196" s="579"/>
      <c r="W196" s="579"/>
      <c r="X196" s="579"/>
      <c r="Y196" s="579"/>
      <c r="Z196" s="579"/>
    </row>
    <row r="197" spans="1:26" ht="12.75" customHeight="1">
      <c r="A197" s="579"/>
      <c r="B197" s="579"/>
      <c r="C197" s="579"/>
      <c r="D197" s="579"/>
      <c r="E197" s="579"/>
      <c r="F197" s="579"/>
      <c r="G197" s="579"/>
      <c r="H197" s="579"/>
      <c r="I197" s="579"/>
      <c r="J197" s="579"/>
      <c r="K197" s="579"/>
      <c r="L197" s="579"/>
      <c r="M197" s="579"/>
      <c r="N197" s="579"/>
      <c r="O197" s="579"/>
      <c r="P197" s="579"/>
      <c r="Q197" s="579"/>
      <c r="R197" s="579"/>
      <c r="S197" s="579"/>
      <c r="T197" s="579"/>
      <c r="U197" s="579"/>
      <c r="V197" s="579"/>
      <c r="W197" s="579"/>
      <c r="X197" s="579"/>
      <c r="Y197" s="579"/>
      <c r="Z197" s="579"/>
    </row>
    <row r="198" spans="1:26" ht="12.75" customHeight="1">
      <c r="A198" s="579"/>
      <c r="B198" s="579"/>
      <c r="C198" s="579"/>
      <c r="D198" s="579"/>
      <c r="E198" s="579"/>
      <c r="F198" s="579"/>
      <c r="G198" s="579"/>
      <c r="H198" s="579"/>
      <c r="I198" s="579"/>
      <c r="J198" s="579"/>
      <c r="K198" s="579"/>
      <c r="L198" s="579"/>
      <c r="M198" s="579"/>
      <c r="N198" s="579"/>
      <c r="O198" s="579"/>
      <c r="P198" s="579"/>
      <c r="Q198" s="579"/>
      <c r="R198" s="579"/>
      <c r="S198" s="579"/>
      <c r="T198" s="579"/>
      <c r="U198" s="579"/>
      <c r="V198" s="579"/>
      <c r="W198" s="579"/>
      <c r="X198" s="579"/>
      <c r="Y198" s="579"/>
      <c r="Z198" s="579"/>
    </row>
    <row r="199" spans="1:26" ht="12.75" customHeight="1">
      <c r="A199" s="579"/>
      <c r="B199" s="579"/>
      <c r="C199" s="579"/>
      <c r="D199" s="579"/>
      <c r="E199" s="579"/>
      <c r="F199" s="579"/>
      <c r="G199" s="579"/>
      <c r="H199" s="579"/>
      <c r="I199" s="579"/>
      <c r="J199" s="579"/>
      <c r="K199" s="579"/>
      <c r="L199" s="579"/>
      <c r="M199" s="579"/>
      <c r="N199" s="579"/>
      <c r="O199" s="579"/>
      <c r="P199" s="579"/>
      <c r="Q199" s="579"/>
      <c r="R199" s="579"/>
      <c r="S199" s="579"/>
      <c r="T199" s="579"/>
      <c r="U199" s="579"/>
      <c r="V199" s="579"/>
      <c r="W199" s="579"/>
      <c r="X199" s="579"/>
      <c r="Y199" s="579"/>
      <c r="Z199" s="579"/>
    </row>
    <row r="200" spans="1:26" ht="12.75" customHeight="1">
      <c r="A200" s="579"/>
      <c r="B200" s="579"/>
      <c r="C200" s="579"/>
      <c r="D200" s="579"/>
      <c r="E200" s="579"/>
      <c r="F200" s="579"/>
      <c r="G200" s="579"/>
      <c r="H200" s="579"/>
      <c r="I200" s="579"/>
      <c r="J200" s="579"/>
      <c r="K200" s="579"/>
      <c r="L200" s="579"/>
      <c r="M200" s="579"/>
      <c r="N200" s="579"/>
      <c r="O200" s="579"/>
      <c r="P200" s="579"/>
      <c r="Q200" s="579"/>
      <c r="R200" s="579"/>
      <c r="S200" s="579"/>
      <c r="T200" s="579"/>
      <c r="U200" s="579"/>
      <c r="V200" s="579"/>
      <c r="W200" s="579"/>
      <c r="X200" s="579"/>
      <c r="Y200" s="579"/>
      <c r="Z200" s="579"/>
    </row>
    <row r="201" spans="1:26" ht="12.75" customHeight="1">
      <c r="A201" s="579"/>
      <c r="B201" s="579"/>
      <c r="C201" s="579"/>
      <c r="D201" s="579"/>
      <c r="E201" s="579"/>
      <c r="F201" s="579"/>
      <c r="G201" s="579"/>
      <c r="H201" s="579"/>
      <c r="I201" s="579"/>
      <c r="J201" s="579"/>
      <c r="K201" s="579"/>
      <c r="L201" s="579"/>
      <c r="M201" s="579"/>
      <c r="N201" s="579"/>
      <c r="O201" s="579"/>
      <c r="P201" s="579"/>
      <c r="Q201" s="579"/>
      <c r="R201" s="579"/>
      <c r="S201" s="579"/>
      <c r="T201" s="579"/>
      <c r="U201" s="579"/>
      <c r="V201" s="579"/>
      <c r="W201" s="579"/>
      <c r="X201" s="579"/>
      <c r="Y201" s="579"/>
      <c r="Z201" s="579"/>
    </row>
    <row r="202" spans="1:26" ht="12.75" customHeight="1">
      <c r="A202" s="579"/>
      <c r="B202" s="579"/>
      <c r="C202" s="579"/>
      <c r="D202" s="579"/>
      <c r="E202" s="579"/>
      <c r="F202" s="579"/>
      <c r="G202" s="579"/>
      <c r="H202" s="579"/>
      <c r="I202" s="579"/>
      <c r="J202" s="579"/>
      <c r="K202" s="579"/>
      <c r="L202" s="579"/>
      <c r="M202" s="579"/>
      <c r="N202" s="579"/>
      <c r="O202" s="579"/>
      <c r="P202" s="579"/>
      <c r="Q202" s="579"/>
      <c r="R202" s="579"/>
      <c r="S202" s="579"/>
      <c r="T202" s="579"/>
      <c r="U202" s="579"/>
      <c r="V202" s="579"/>
      <c r="W202" s="579"/>
      <c r="X202" s="579"/>
      <c r="Y202" s="579"/>
      <c r="Z202" s="579"/>
    </row>
    <row r="203" spans="1:26" ht="12.75" customHeight="1">
      <c r="A203" s="579"/>
      <c r="B203" s="579"/>
      <c r="C203" s="579"/>
      <c r="D203" s="579"/>
      <c r="E203" s="579"/>
      <c r="F203" s="579"/>
      <c r="G203" s="579"/>
      <c r="H203" s="579"/>
      <c r="I203" s="579"/>
      <c r="J203" s="579"/>
      <c r="K203" s="579"/>
      <c r="L203" s="579"/>
      <c r="M203" s="579"/>
      <c r="N203" s="579"/>
      <c r="O203" s="579"/>
      <c r="P203" s="579"/>
      <c r="Q203" s="579"/>
      <c r="R203" s="579"/>
      <c r="S203" s="579"/>
      <c r="T203" s="579"/>
      <c r="U203" s="579"/>
      <c r="V203" s="579"/>
      <c r="W203" s="579"/>
      <c r="X203" s="579"/>
      <c r="Y203" s="579"/>
      <c r="Z203" s="579"/>
    </row>
    <row r="204" spans="1:26" ht="12.75" customHeight="1">
      <c r="A204" s="579"/>
      <c r="B204" s="579"/>
      <c r="C204" s="579"/>
      <c r="D204" s="579"/>
      <c r="E204" s="579"/>
      <c r="F204" s="579"/>
      <c r="G204" s="579"/>
      <c r="H204" s="579"/>
      <c r="I204" s="579"/>
      <c r="J204" s="579"/>
      <c r="K204" s="579"/>
      <c r="L204" s="579"/>
      <c r="M204" s="579"/>
      <c r="N204" s="579"/>
      <c r="O204" s="579"/>
      <c r="P204" s="579"/>
      <c r="Q204" s="579"/>
      <c r="R204" s="579"/>
      <c r="S204" s="579"/>
      <c r="T204" s="579"/>
      <c r="U204" s="579"/>
      <c r="V204" s="579"/>
      <c r="W204" s="579"/>
      <c r="X204" s="579"/>
      <c r="Y204" s="579"/>
      <c r="Z204" s="579"/>
    </row>
    <row r="205" spans="1:26" ht="12.75" customHeight="1">
      <c r="A205" s="579"/>
      <c r="B205" s="579"/>
      <c r="C205" s="579"/>
      <c r="D205" s="579"/>
      <c r="E205" s="579"/>
      <c r="F205" s="579"/>
      <c r="G205" s="579"/>
      <c r="H205" s="579"/>
      <c r="I205" s="579"/>
      <c r="J205" s="579"/>
      <c r="K205" s="579"/>
      <c r="L205" s="579"/>
      <c r="M205" s="579"/>
      <c r="N205" s="579"/>
      <c r="O205" s="579"/>
      <c r="P205" s="579"/>
      <c r="Q205" s="579"/>
      <c r="R205" s="579"/>
      <c r="S205" s="579"/>
      <c r="T205" s="579"/>
      <c r="U205" s="579"/>
      <c r="V205" s="579"/>
      <c r="W205" s="579"/>
      <c r="X205" s="579"/>
      <c r="Y205" s="579"/>
      <c r="Z205" s="579"/>
    </row>
    <row r="206" spans="1:26" ht="12.75" customHeight="1">
      <c r="A206" s="579"/>
      <c r="B206" s="579"/>
      <c r="C206" s="579"/>
      <c r="D206" s="579"/>
      <c r="E206" s="579"/>
      <c r="F206" s="579"/>
      <c r="G206" s="579"/>
      <c r="H206" s="579"/>
      <c r="I206" s="579"/>
      <c r="J206" s="579"/>
      <c r="K206" s="579"/>
      <c r="L206" s="579"/>
      <c r="M206" s="579"/>
      <c r="N206" s="579"/>
      <c r="O206" s="579"/>
      <c r="P206" s="579"/>
      <c r="Q206" s="579"/>
      <c r="R206" s="579"/>
      <c r="S206" s="579"/>
      <c r="T206" s="579"/>
      <c r="U206" s="579"/>
      <c r="V206" s="579"/>
      <c r="W206" s="579"/>
      <c r="X206" s="579"/>
      <c r="Y206" s="579"/>
      <c r="Z206" s="579"/>
    </row>
    <row r="207" spans="1:26" ht="12.75" customHeight="1">
      <c r="A207" s="579"/>
      <c r="B207" s="579"/>
      <c r="C207" s="579"/>
      <c r="D207" s="579"/>
      <c r="E207" s="579"/>
      <c r="F207" s="579"/>
      <c r="G207" s="579"/>
      <c r="H207" s="579"/>
      <c r="I207" s="579"/>
      <c r="J207" s="579"/>
      <c r="K207" s="579"/>
      <c r="L207" s="579"/>
      <c r="M207" s="579"/>
      <c r="N207" s="579"/>
      <c r="O207" s="579"/>
      <c r="P207" s="579"/>
      <c r="Q207" s="579"/>
      <c r="R207" s="579"/>
      <c r="S207" s="579"/>
      <c r="T207" s="579"/>
      <c r="U207" s="579"/>
      <c r="V207" s="579"/>
      <c r="W207" s="579"/>
      <c r="X207" s="579"/>
      <c r="Y207" s="579"/>
      <c r="Z207" s="579"/>
    </row>
    <row r="208" spans="1:26" ht="12.75" customHeight="1">
      <c r="A208" s="579"/>
      <c r="B208" s="579"/>
      <c r="C208" s="579"/>
      <c r="D208" s="579"/>
      <c r="E208" s="579"/>
      <c r="F208" s="579"/>
      <c r="G208" s="579"/>
      <c r="H208" s="579"/>
      <c r="I208" s="579"/>
      <c r="J208" s="579"/>
      <c r="K208" s="579"/>
      <c r="L208" s="579"/>
      <c r="M208" s="579"/>
      <c r="N208" s="579"/>
      <c r="O208" s="579"/>
      <c r="P208" s="579"/>
      <c r="Q208" s="579"/>
      <c r="R208" s="579"/>
      <c r="S208" s="579"/>
      <c r="T208" s="579"/>
      <c r="U208" s="579"/>
      <c r="V208" s="579"/>
      <c r="W208" s="579"/>
      <c r="X208" s="579"/>
      <c r="Y208" s="579"/>
      <c r="Z208" s="579"/>
    </row>
    <row r="209" spans="1:26" ht="12.75" customHeight="1">
      <c r="A209" s="579"/>
      <c r="B209" s="579"/>
      <c r="C209" s="579"/>
      <c r="D209" s="579"/>
      <c r="E209" s="579"/>
      <c r="F209" s="579"/>
      <c r="G209" s="579"/>
      <c r="H209" s="579"/>
      <c r="I209" s="579"/>
      <c r="J209" s="579"/>
      <c r="K209" s="579"/>
      <c r="L209" s="579"/>
      <c r="M209" s="579"/>
      <c r="N209" s="579"/>
      <c r="O209" s="579"/>
      <c r="P209" s="579"/>
      <c r="Q209" s="579"/>
      <c r="R209" s="579"/>
      <c r="S209" s="579"/>
      <c r="T209" s="579"/>
      <c r="U209" s="579"/>
      <c r="V209" s="579"/>
      <c r="W209" s="579"/>
      <c r="X209" s="579"/>
      <c r="Y209" s="579"/>
      <c r="Z209" s="579"/>
    </row>
    <row r="210" spans="1:26" ht="12.75" customHeight="1">
      <c r="A210" s="579"/>
      <c r="B210" s="579"/>
      <c r="C210" s="579"/>
      <c r="D210" s="579"/>
      <c r="E210" s="579"/>
      <c r="F210" s="579"/>
      <c r="G210" s="579"/>
      <c r="H210" s="579"/>
      <c r="I210" s="579"/>
      <c r="J210" s="579"/>
      <c r="K210" s="579"/>
      <c r="L210" s="579"/>
      <c r="M210" s="579"/>
      <c r="N210" s="579"/>
      <c r="O210" s="579"/>
      <c r="P210" s="579"/>
      <c r="Q210" s="579"/>
      <c r="R210" s="579"/>
      <c r="S210" s="579"/>
      <c r="T210" s="579"/>
      <c r="U210" s="579"/>
      <c r="V210" s="579"/>
      <c r="W210" s="579"/>
      <c r="X210" s="579"/>
      <c r="Y210" s="579"/>
      <c r="Z210" s="579"/>
    </row>
    <row r="211" spans="1:26" ht="12.75" customHeight="1">
      <c r="A211" s="579"/>
      <c r="B211" s="579"/>
      <c r="C211" s="579"/>
      <c r="D211" s="579"/>
      <c r="E211" s="579"/>
      <c r="F211" s="579"/>
      <c r="G211" s="579"/>
      <c r="H211" s="579"/>
      <c r="I211" s="579"/>
      <c r="J211" s="579"/>
      <c r="K211" s="579"/>
      <c r="L211" s="579"/>
      <c r="M211" s="579"/>
      <c r="N211" s="579"/>
      <c r="O211" s="579"/>
      <c r="P211" s="579"/>
      <c r="Q211" s="579"/>
      <c r="R211" s="579"/>
      <c r="S211" s="579"/>
      <c r="T211" s="579"/>
      <c r="U211" s="579"/>
      <c r="V211" s="579"/>
      <c r="W211" s="579"/>
      <c r="X211" s="579"/>
      <c r="Y211" s="579"/>
      <c r="Z211" s="579"/>
    </row>
    <row r="212" spans="1:26" ht="12.75" customHeight="1">
      <c r="A212" s="579"/>
      <c r="B212" s="579"/>
      <c r="C212" s="579"/>
      <c r="D212" s="579"/>
      <c r="E212" s="579"/>
      <c r="F212" s="579"/>
      <c r="G212" s="579"/>
      <c r="H212" s="579"/>
      <c r="I212" s="579"/>
      <c r="J212" s="579"/>
      <c r="K212" s="579"/>
      <c r="L212" s="579"/>
      <c r="M212" s="579"/>
      <c r="N212" s="579"/>
      <c r="O212" s="579"/>
      <c r="P212" s="579"/>
      <c r="Q212" s="579"/>
      <c r="R212" s="579"/>
      <c r="S212" s="579"/>
      <c r="T212" s="579"/>
      <c r="U212" s="579"/>
      <c r="V212" s="579"/>
      <c r="W212" s="579"/>
      <c r="X212" s="579"/>
      <c r="Y212" s="579"/>
      <c r="Z212" s="579"/>
    </row>
    <row r="213" spans="1:26" ht="12.75" customHeight="1">
      <c r="A213" s="579"/>
      <c r="B213" s="579"/>
      <c r="C213" s="579"/>
      <c r="D213" s="579"/>
      <c r="E213" s="579"/>
      <c r="F213" s="579"/>
      <c r="G213" s="579"/>
      <c r="H213" s="579"/>
      <c r="I213" s="579"/>
      <c r="J213" s="579"/>
      <c r="K213" s="579"/>
      <c r="L213" s="579"/>
      <c r="M213" s="579"/>
      <c r="N213" s="579"/>
      <c r="O213" s="579"/>
      <c r="P213" s="579"/>
      <c r="Q213" s="579"/>
      <c r="R213" s="579"/>
      <c r="S213" s="579"/>
      <c r="T213" s="579"/>
      <c r="U213" s="579"/>
      <c r="V213" s="579"/>
      <c r="W213" s="579"/>
      <c r="X213" s="579"/>
      <c r="Y213" s="579"/>
      <c r="Z213" s="579"/>
    </row>
    <row r="214" spans="1:26" ht="12.75" customHeight="1">
      <c r="A214" s="579"/>
      <c r="B214" s="579"/>
      <c r="C214" s="579"/>
      <c r="D214" s="579"/>
      <c r="E214" s="579"/>
      <c r="F214" s="579"/>
      <c r="G214" s="579"/>
      <c r="H214" s="579"/>
      <c r="I214" s="579"/>
      <c r="J214" s="579"/>
      <c r="K214" s="579"/>
      <c r="L214" s="579"/>
      <c r="M214" s="579"/>
      <c r="N214" s="579"/>
      <c r="O214" s="579"/>
      <c r="P214" s="579"/>
      <c r="Q214" s="579"/>
      <c r="R214" s="579"/>
      <c r="S214" s="579"/>
      <c r="T214" s="579"/>
      <c r="U214" s="579"/>
      <c r="V214" s="579"/>
      <c r="W214" s="579"/>
      <c r="X214" s="579"/>
      <c r="Y214" s="579"/>
      <c r="Z214" s="579"/>
    </row>
    <row r="215" spans="1:26" ht="12.75" customHeight="1">
      <c r="A215" s="579"/>
      <c r="B215" s="579"/>
      <c r="C215" s="579"/>
      <c r="D215" s="579"/>
      <c r="E215" s="579"/>
      <c r="F215" s="579"/>
      <c r="G215" s="579"/>
      <c r="H215" s="579"/>
      <c r="I215" s="579"/>
      <c r="J215" s="579"/>
      <c r="K215" s="579"/>
      <c r="L215" s="579"/>
      <c r="M215" s="579"/>
      <c r="N215" s="579"/>
      <c r="O215" s="579"/>
      <c r="P215" s="579"/>
      <c r="Q215" s="579"/>
      <c r="R215" s="579"/>
      <c r="S215" s="579"/>
      <c r="T215" s="579"/>
      <c r="U215" s="579"/>
      <c r="V215" s="579"/>
      <c r="W215" s="579"/>
      <c r="X215" s="579"/>
      <c r="Y215" s="579"/>
      <c r="Z215" s="579"/>
    </row>
    <row r="216" spans="1:26" ht="12.75" customHeight="1">
      <c r="A216" s="579"/>
      <c r="B216" s="579"/>
      <c r="C216" s="579"/>
      <c r="D216" s="579"/>
      <c r="E216" s="579"/>
      <c r="F216" s="579"/>
      <c r="G216" s="579"/>
      <c r="H216" s="579"/>
      <c r="I216" s="579"/>
      <c r="J216" s="579"/>
      <c r="K216" s="579"/>
      <c r="L216" s="579"/>
      <c r="M216" s="579"/>
      <c r="N216" s="579"/>
      <c r="O216" s="579"/>
      <c r="P216" s="579"/>
      <c r="Q216" s="579"/>
      <c r="R216" s="579"/>
      <c r="S216" s="579"/>
      <c r="T216" s="579"/>
      <c r="U216" s="579"/>
      <c r="V216" s="579"/>
      <c r="W216" s="579"/>
      <c r="X216" s="579"/>
      <c r="Y216" s="579"/>
      <c r="Z216" s="579"/>
    </row>
    <row r="217" spans="1:26" ht="12.75" customHeight="1">
      <c r="A217" s="579"/>
      <c r="B217" s="579"/>
      <c r="C217" s="579"/>
      <c r="D217" s="579"/>
      <c r="E217" s="579"/>
      <c r="F217" s="579"/>
      <c r="G217" s="579"/>
      <c r="H217" s="579"/>
      <c r="I217" s="579"/>
      <c r="J217" s="579"/>
      <c r="K217" s="579"/>
      <c r="L217" s="579"/>
      <c r="M217" s="579"/>
      <c r="N217" s="579"/>
      <c r="O217" s="579"/>
      <c r="P217" s="579"/>
      <c r="Q217" s="579"/>
      <c r="R217" s="579"/>
      <c r="S217" s="579"/>
      <c r="T217" s="579"/>
      <c r="U217" s="579"/>
      <c r="V217" s="579"/>
      <c r="W217" s="579"/>
      <c r="X217" s="579"/>
      <c r="Y217" s="579"/>
      <c r="Z217" s="579"/>
    </row>
    <row r="218" spans="1:26" ht="12.75" customHeight="1">
      <c r="A218" s="579"/>
      <c r="B218" s="579"/>
      <c r="C218" s="579"/>
      <c r="D218" s="579"/>
      <c r="E218" s="579"/>
      <c r="F218" s="579"/>
      <c r="G218" s="579"/>
      <c r="H218" s="579"/>
      <c r="I218" s="579"/>
      <c r="J218" s="579"/>
      <c r="K218" s="579"/>
      <c r="L218" s="579"/>
      <c r="M218" s="579"/>
      <c r="N218" s="579"/>
      <c r="O218" s="579"/>
      <c r="P218" s="579"/>
      <c r="Q218" s="579"/>
      <c r="R218" s="579"/>
      <c r="S218" s="579"/>
      <c r="T218" s="579"/>
      <c r="U218" s="579"/>
      <c r="V218" s="579"/>
      <c r="W218" s="579"/>
      <c r="X218" s="579"/>
      <c r="Y218" s="579"/>
      <c r="Z218" s="579"/>
    </row>
    <row r="219" spans="1:26" ht="12.75" customHeight="1">
      <c r="A219" s="579"/>
      <c r="B219" s="579"/>
      <c r="C219" s="579"/>
      <c r="D219" s="579"/>
      <c r="E219" s="579"/>
      <c r="F219" s="579"/>
      <c r="G219" s="579"/>
      <c r="H219" s="579"/>
      <c r="I219" s="579"/>
      <c r="J219" s="579"/>
      <c r="K219" s="579"/>
      <c r="L219" s="579"/>
      <c r="M219" s="579"/>
      <c r="N219" s="579"/>
      <c r="O219" s="579"/>
      <c r="P219" s="579"/>
      <c r="Q219" s="579"/>
      <c r="R219" s="579"/>
      <c r="S219" s="579"/>
      <c r="T219" s="579"/>
      <c r="U219" s="579"/>
      <c r="V219" s="579"/>
      <c r="W219" s="579"/>
      <c r="X219" s="579"/>
      <c r="Y219" s="579"/>
      <c r="Z219" s="579"/>
    </row>
    <row r="220" spans="1:26" ht="12.75" customHeight="1">
      <c r="A220" s="579"/>
      <c r="B220" s="579"/>
      <c r="C220" s="579"/>
      <c r="D220" s="579"/>
      <c r="E220" s="579"/>
      <c r="F220" s="579"/>
      <c r="G220" s="579"/>
      <c r="H220" s="579"/>
      <c r="I220" s="579"/>
      <c r="J220" s="579"/>
      <c r="K220" s="579"/>
      <c r="L220" s="579"/>
      <c r="M220" s="579"/>
      <c r="N220" s="579"/>
      <c r="O220" s="579"/>
      <c r="P220" s="579"/>
      <c r="Q220" s="579"/>
      <c r="R220" s="579"/>
      <c r="S220" s="579"/>
      <c r="T220" s="579"/>
      <c r="U220" s="579"/>
      <c r="V220" s="579"/>
      <c r="W220" s="579"/>
      <c r="X220" s="579"/>
      <c r="Y220" s="579"/>
      <c r="Z220" s="579"/>
    </row>
    <row r="221" spans="1:26" ht="12.75" customHeight="1">
      <c r="A221" s="579"/>
      <c r="B221" s="579"/>
      <c r="C221" s="579"/>
      <c r="D221" s="579"/>
      <c r="E221" s="579"/>
      <c r="F221" s="579"/>
      <c r="G221" s="579"/>
      <c r="H221" s="579"/>
      <c r="I221" s="579"/>
      <c r="J221" s="579"/>
      <c r="K221" s="579"/>
      <c r="L221" s="579"/>
      <c r="M221" s="579"/>
      <c r="N221" s="579"/>
      <c r="O221" s="579"/>
      <c r="P221" s="579"/>
      <c r="Q221" s="579"/>
      <c r="R221" s="579"/>
      <c r="S221" s="579"/>
      <c r="T221" s="579"/>
      <c r="U221" s="579"/>
      <c r="V221" s="579"/>
      <c r="W221" s="579"/>
      <c r="X221" s="579"/>
      <c r="Y221" s="579"/>
      <c r="Z221" s="579"/>
    </row>
    <row r="222" spans="1:26" ht="12.75" customHeight="1">
      <c r="A222" s="579"/>
      <c r="B222" s="579"/>
      <c r="C222" s="579"/>
      <c r="D222" s="579"/>
      <c r="E222" s="579"/>
      <c r="F222" s="579"/>
      <c r="G222" s="579"/>
      <c r="H222" s="579"/>
      <c r="I222" s="579"/>
      <c r="J222" s="579"/>
      <c r="K222" s="579"/>
      <c r="L222" s="579"/>
      <c r="M222" s="579"/>
      <c r="N222" s="579"/>
      <c r="O222" s="579"/>
      <c r="P222" s="579"/>
      <c r="Q222" s="579"/>
      <c r="R222" s="579"/>
      <c r="S222" s="579"/>
      <c r="T222" s="579"/>
      <c r="U222" s="579"/>
      <c r="V222" s="579"/>
      <c r="W222" s="579"/>
      <c r="X222" s="579"/>
      <c r="Y222" s="579"/>
      <c r="Z222" s="579"/>
    </row>
    <row r="223" spans="1:26" ht="12.75" customHeight="1">
      <c r="A223" s="579"/>
      <c r="B223" s="579"/>
      <c r="C223" s="579"/>
      <c r="D223" s="579"/>
      <c r="E223" s="579"/>
      <c r="F223" s="579"/>
      <c r="G223" s="579"/>
      <c r="H223" s="579"/>
      <c r="I223" s="579"/>
      <c r="J223" s="579"/>
      <c r="K223" s="579"/>
      <c r="L223" s="579"/>
      <c r="M223" s="579"/>
      <c r="N223" s="579"/>
      <c r="O223" s="579"/>
      <c r="P223" s="579"/>
      <c r="Q223" s="579"/>
      <c r="R223" s="579"/>
      <c r="S223" s="579"/>
      <c r="T223" s="579"/>
      <c r="U223" s="579"/>
      <c r="V223" s="579"/>
      <c r="W223" s="579"/>
      <c r="X223" s="579"/>
      <c r="Y223" s="579"/>
      <c r="Z223" s="579"/>
    </row>
    <row r="224" spans="1:26" ht="12.75" customHeight="1">
      <c r="A224" s="579"/>
      <c r="B224" s="579"/>
      <c r="C224" s="579"/>
      <c r="D224" s="579"/>
      <c r="E224" s="579"/>
      <c r="F224" s="579"/>
      <c r="G224" s="579"/>
      <c r="H224" s="579"/>
      <c r="I224" s="579"/>
      <c r="J224" s="579"/>
      <c r="K224" s="579"/>
      <c r="L224" s="579"/>
      <c r="M224" s="579"/>
      <c r="N224" s="579"/>
      <c r="O224" s="579"/>
      <c r="P224" s="579"/>
      <c r="Q224" s="579"/>
      <c r="R224" s="579"/>
      <c r="S224" s="579"/>
      <c r="T224" s="579"/>
      <c r="U224" s="579"/>
      <c r="V224" s="579"/>
      <c r="W224" s="579"/>
      <c r="X224" s="579"/>
      <c r="Y224" s="579"/>
      <c r="Z224" s="579"/>
    </row>
    <row r="225" spans="1:26" ht="12.75" customHeight="1">
      <c r="A225" s="579"/>
      <c r="B225" s="579"/>
      <c r="C225" s="579"/>
      <c r="D225" s="579"/>
      <c r="E225" s="579"/>
      <c r="F225" s="579"/>
      <c r="G225" s="579"/>
      <c r="H225" s="579"/>
      <c r="I225" s="579"/>
      <c r="J225" s="579"/>
      <c r="K225" s="579"/>
      <c r="L225" s="579"/>
      <c r="M225" s="579"/>
      <c r="N225" s="579"/>
      <c r="O225" s="579"/>
      <c r="P225" s="579"/>
      <c r="Q225" s="579"/>
      <c r="R225" s="579"/>
      <c r="S225" s="579"/>
      <c r="T225" s="579"/>
      <c r="U225" s="579"/>
      <c r="V225" s="579"/>
      <c r="W225" s="579"/>
      <c r="X225" s="579"/>
      <c r="Y225" s="579"/>
      <c r="Z225" s="579"/>
    </row>
    <row r="226" spans="1:26" ht="12.75" customHeight="1">
      <c r="A226" s="579"/>
      <c r="B226" s="579"/>
      <c r="C226" s="579"/>
      <c r="D226" s="579"/>
      <c r="E226" s="579"/>
      <c r="F226" s="579"/>
      <c r="G226" s="579"/>
      <c r="H226" s="579"/>
      <c r="I226" s="579"/>
      <c r="J226" s="579"/>
      <c r="K226" s="579"/>
      <c r="L226" s="579"/>
      <c r="M226" s="579"/>
      <c r="N226" s="579"/>
      <c r="O226" s="579"/>
      <c r="P226" s="579"/>
      <c r="Q226" s="579"/>
      <c r="R226" s="579"/>
      <c r="S226" s="579"/>
      <c r="T226" s="579"/>
      <c r="U226" s="579"/>
      <c r="V226" s="579"/>
      <c r="W226" s="579"/>
      <c r="X226" s="579"/>
      <c r="Y226" s="579"/>
      <c r="Z226" s="579"/>
    </row>
    <row r="227" spans="1:26" ht="12.75" customHeight="1">
      <c r="A227" s="579"/>
      <c r="B227" s="579"/>
      <c r="C227" s="579"/>
      <c r="D227" s="579"/>
      <c r="E227" s="579"/>
      <c r="F227" s="579"/>
      <c r="G227" s="579"/>
      <c r="H227" s="579"/>
      <c r="I227" s="579"/>
      <c r="J227" s="579"/>
      <c r="K227" s="579"/>
      <c r="L227" s="579"/>
      <c r="M227" s="579"/>
      <c r="N227" s="579"/>
      <c r="O227" s="579"/>
      <c r="P227" s="579"/>
      <c r="Q227" s="579"/>
      <c r="R227" s="579"/>
      <c r="S227" s="579"/>
      <c r="T227" s="579"/>
      <c r="U227" s="579"/>
      <c r="V227" s="579"/>
      <c r="W227" s="579"/>
      <c r="X227" s="579"/>
      <c r="Y227" s="579"/>
      <c r="Z227" s="579"/>
    </row>
    <row r="228" spans="1:26" ht="12.75" customHeight="1">
      <c r="A228" s="579"/>
      <c r="B228" s="579"/>
      <c r="C228" s="579"/>
      <c r="D228" s="579"/>
      <c r="E228" s="579"/>
      <c r="F228" s="579"/>
      <c r="G228" s="579"/>
      <c r="H228" s="579"/>
      <c r="I228" s="579"/>
      <c r="J228" s="579"/>
      <c r="K228" s="579"/>
      <c r="L228" s="579"/>
      <c r="M228" s="579"/>
      <c r="N228" s="579"/>
      <c r="O228" s="579"/>
      <c r="P228" s="579"/>
      <c r="Q228" s="579"/>
      <c r="R228" s="579"/>
      <c r="S228" s="579"/>
      <c r="T228" s="579"/>
      <c r="U228" s="579"/>
      <c r="V228" s="579"/>
      <c r="W228" s="579"/>
      <c r="X228" s="579"/>
      <c r="Y228" s="579"/>
      <c r="Z228" s="579"/>
    </row>
    <row r="229" spans="1:26" ht="12.75" customHeight="1">
      <c r="A229" s="579"/>
      <c r="B229" s="579"/>
      <c r="C229" s="579"/>
      <c r="D229" s="579"/>
      <c r="E229" s="579"/>
      <c r="F229" s="579"/>
      <c r="G229" s="579"/>
      <c r="H229" s="579"/>
      <c r="I229" s="579"/>
      <c r="J229" s="579"/>
      <c r="K229" s="579"/>
      <c r="L229" s="579"/>
      <c r="M229" s="579"/>
      <c r="N229" s="579"/>
      <c r="O229" s="579"/>
      <c r="P229" s="579"/>
      <c r="Q229" s="579"/>
      <c r="R229" s="579"/>
      <c r="S229" s="579"/>
      <c r="T229" s="579"/>
      <c r="U229" s="579"/>
      <c r="V229" s="579"/>
      <c r="W229" s="579"/>
      <c r="X229" s="579"/>
      <c r="Y229" s="579"/>
      <c r="Z229" s="579"/>
    </row>
    <row r="230" spans="1:26" ht="12.75" customHeight="1">
      <c r="A230" s="579"/>
      <c r="B230" s="579"/>
      <c r="C230" s="579"/>
      <c r="D230" s="579"/>
      <c r="E230" s="579"/>
      <c r="F230" s="579"/>
      <c r="G230" s="579"/>
      <c r="H230" s="579"/>
      <c r="I230" s="579"/>
      <c r="J230" s="579"/>
      <c r="K230" s="579"/>
      <c r="L230" s="579"/>
      <c r="M230" s="579"/>
      <c r="N230" s="579"/>
      <c r="O230" s="579"/>
      <c r="P230" s="579"/>
      <c r="Q230" s="579"/>
      <c r="R230" s="579"/>
      <c r="S230" s="579"/>
      <c r="T230" s="579"/>
      <c r="U230" s="579"/>
      <c r="V230" s="579"/>
      <c r="W230" s="579"/>
      <c r="X230" s="579"/>
      <c r="Y230" s="579"/>
      <c r="Z230" s="579"/>
    </row>
    <row r="231" spans="1:26" ht="12.75" customHeight="1">
      <c r="A231" s="579"/>
      <c r="B231" s="579"/>
      <c r="C231" s="579"/>
      <c r="D231" s="579"/>
      <c r="E231" s="579"/>
      <c r="F231" s="579"/>
      <c r="G231" s="579"/>
      <c r="H231" s="579"/>
      <c r="I231" s="579"/>
      <c r="J231" s="579"/>
      <c r="K231" s="579"/>
      <c r="L231" s="579"/>
      <c r="M231" s="579"/>
      <c r="N231" s="579"/>
      <c r="O231" s="579"/>
      <c r="P231" s="579"/>
      <c r="Q231" s="579"/>
      <c r="R231" s="579"/>
      <c r="S231" s="579"/>
      <c r="T231" s="579"/>
      <c r="U231" s="579"/>
      <c r="V231" s="579"/>
      <c r="W231" s="579"/>
      <c r="X231" s="579"/>
      <c r="Y231" s="579"/>
      <c r="Z231" s="579"/>
    </row>
    <row r="232" spans="1:26" ht="12.75" customHeight="1">
      <c r="A232" s="579"/>
      <c r="B232" s="579"/>
      <c r="C232" s="579"/>
      <c r="D232" s="579"/>
      <c r="E232" s="579"/>
      <c r="F232" s="579"/>
      <c r="G232" s="579"/>
      <c r="H232" s="579"/>
      <c r="I232" s="579"/>
      <c r="J232" s="579"/>
      <c r="K232" s="579"/>
      <c r="L232" s="579"/>
      <c r="M232" s="579"/>
      <c r="N232" s="579"/>
      <c r="O232" s="579"/>
      <c r="P232" s="579"/>
      <c r="Q232" s="579"/>
      <c r="R232" s="579"/>
      <c r="S232" s="579"/>
      <c r="T232" s="579"/>
      <c r="U232" s="579"/>
      <c r="V232" s="579"/>
      <c r="W232" s="579"/>
      <c r="X232" s="579"/>
      <c r="Y232" s="579"/>
      <c r="Z232" s="579"/>
    </row>
    <row r="233" spans="1:26" ht="12.75" customHeight="1">
      <c r="A233" s="579"/>
      <c r="B233" s="579"/>
      <c r="C233" s="579"/>
      <c r="D233" s="579"/>
      <c r="E233" s="579"/>
      <c r="F233" s="579"/>
      <c r="G233" s="579"/>
      <c r="H233" s="579"/>
      <c r="I233" s="579"/>
      <c r="J233" s="579"/>
      <c r="K233" s="579"/>
      <c r="L233" s="579"/>
      <c r="M233" s="579"/>
      <c r="N233" s="579"/>
      <c r="O233" s="579"/>
      <c r="P233" s="579"/>
      <c r="Q233" s="579"/>
      <c r="R233" s="579"/>
      <c r="S233" s="579"/>
      <c r="T233" s="579"/>
      <c r="U233" s="579"/>
      <c r="V233" s="579"/>
      <c r="W233" s="579"/>
      <c r="X233" s="579"/>
      <c r="Y233" s="579"/>
      <c r="Z233" s="579"/>
    </row>
    <row r="234" spans="1:26" ht="12.75" customHeight="1">
      <c r="A234" s="579"/>
      <c r="B234" s="579"/>
      <c r="C234" s="579"/>
      <c r="D234" s="579"/>
      <c r="E234" s="579"/>
      <c r="F234" s="579"/>
      <c r="G234" s="579"/>
      <c r="H234" s="579"/>
      <c r="I234" s="579"/>
      <c r="J234" s="579"/>
      <c r="K234" s="579"/>
      <c r="L234" s="579"/>
      <c r="M234" s="579"/>
      <c r="N234" s="579"/>
      <c r="O234" s="579"/>
      <c r="P234" s="579"/>
      <c r="Q234" s="579"/>
      <c r="R234" s="579"/>
      <c r="S234" s="579"/>
      <c r="T234" s="579"/>
      <c r="U234" s="579"/>
      <c r="V234" s="579"/>
      <c r="W234" s="579"/>
      <c r="X234" s="579"/>
      <c r="Y234" s="579"/>
      <c r="Z234" s="579"/>
    </row>
    <row r="235" spans="1:26" ht="12.75" customHeight="1">
      <c r="A235" s="579"/>
      <c r="B235" s="579"/>
      <c r="C235" s="579"/>
      <c r="D235" s="579"/>
      <c r="E235" s="579"/>
      <c r="F235" s="579"/>
      <c r="G235" s="579"/>
      <c r="H235" s="579"/>
      <c r="I235" s="579"/>
      <c r="J235" s="579"/>
      <c r="K235" s="579"/>
      <c r="L235" s="579"/>
      <c r="M235" s="579"/>
      <c r="N235" s="579"/>
      <c r="O235" s="579"/>
      <c r="P235" s="579"/>
      <c r="Q235" s="579"/>
      <c r="R235" s="579"/>
      <c r="S235" s="579"/>
      <c r="T235" s="579"/>
      <c r="U235" s="579"/>
      <c r="V235" s="579"/>
      <c r="W235" s="579"/>
      <c r="X235" s="579"/>
      <c r="Y235" s="579"/>
      <c r="Z235" s="579"/>
    </row>
    <row r="236" spans="1:26" ht="12.75" customHeight="1">
      <c r="A236" s="579"/>
      <c r="B236" s="579"/>
      <c r="C236" s="579"/>
      <c r="D236" s="579"/>
      <c r="E236" s="579"/>
      <c r="F236" s="579"/>
      <c r="G236" s="579"/>
      <c r="H236" s="579"/>
      <c r="I236" s="579"/>
      <c r="J236" s="579"/>
      <c r="K236" s="579"/>
      <c r="L236" s="579"/>
      <c r="M236" s="579"/>
      <c r="N236" s="579"/>
      <c r="O236" s="579"/>
      <c r="P236" s="579"/>
      <c r="Q236" s="579"/>
      <c r="R236" s="579"/>
      <c r="S236" s="579"/>
      <c r="T236" s="579"/>
      <c r="U236" s="579"/>
      <c r="V236" s="579"/>
      <c r="W236" s="579"/>
      <c r="X236" s="579"/>
      <c r="Y236" s="579"/>
      <c r="Z236" s="579"/>
    </row>
    <row r="237" spans="1:26" ht="12.75" customHeight="1">
      <c r="A237" s="579"/>
      <c r="B237" s="579"/>
      <c r="C237" s="579"/>
      <c r="D237" s="579"/>
      <c r="E237" s="579"/>
      <c r="F237" s="579"/>
      <c r="G237" s="579"/>
      <c r="H237" s="579"/>
      <c r="I237" s="579"/>
      <c r="J237" s="579"/>
      <c r="K237" s="579"/>
      <c r="L237" s="579"/>
      <c r="M237" s="579"/>
      <c r="N237" s="579"/>
      <c r="O237" s="579"/>
      <c r="P237" s="579"/>
      <c r="Q237" s="579"/>
      <c r="R237" s="579"/>
      <c r="S237" s="579"/>
      <c r="T237" s="579"/>
      <c r="U237" s="579"/>
      <c r="V237" s="579"/>
      <c r="W237" s="579"/>
      <c r="X237" s="579"/>
      <c r="Y237" s="579"/>
      <c r="Z237" s="579"/>
    </row>
    <row r="238" spans="1:26" ht="12.75" customHeight="1">
      <c r="A238" s="579"/>
      <c r="B238" s="579"/>
      <c r="C238" s="579"/>
      <c r="D238" s="579"/>
      <c r="E238" s="579"/>
      <c r="F238" s="579"/>
      <c r="G238" s="579"/>
      <c r="H238" s="579"/>
      <c r="I238" s="579"/>
      <c r="J238" s="579"/>
      <c r="K238" s="579"/>
      <c r="L238" s="579"/>
      <c r="M238" s="579"/>
      <c r="N238" s="579"/>
      <c r="O238" s="579"/>
      <c r="P238" s="579"/>
      <c r="Q238" s="579"/>
      <c r="R238" s="579"/>
      <c r="S238" s="579"/>
      <c r="T238" s="579"/>
      <c r="U238" s="579"/>
      <c r="V238" s="579"/>
      <c r="W238" s="579"/>
      <c r="X238" s="579"/>
      <c r="Y238" s="579"/>
      <c r="Z238" s="579"/>
    </row>
    <row r="239" spans="1:26" ht="12.75" customHeight="1">
      <c r="A239" s="579"/>
      <c r="B239" s="579"/>
      <c r="C239" s="579"/>
      <c r="D239" s="579"/>
      <c r="E239" s="579"/>
      <c r="F239" s="579"/>
      <c r="G239" s="579"/>
      <c r="H239" s="579"/>
      <c r="I239" s="579"/>
      <c r="J239" s="579"/>
      <c r="K239" s="579"/>
      <c r="L239" s="579"/>
      <c r="M239" s="579"/>
      <c r="N239" s="579"/>
      <c r="O239" s="579"/>
      <c r="P239" s="579"/>
      <c r="Q239" s="579"/>
      <c r="R239" s="579"/>
      <c r="S239" s="579"/>
      <c r="T239" s="579"/>
      <c r="U239" s="579"/>
      <c r="V239" s="579"/>
      <c r="W239" s="579"/>
      <c r="X239" s="579"/>
      <c r="Y239" s="579"/>
      <c r="Z239" s="579"/>
    </row>
    <row r="240" spans="1:26" ht="12.75" customHeight="1">
      <c r="A240" s="579"/>
      <c r="B240" s="579"/>
      <c r="C240" s="579"/>
      <c r="D240" s="579"/>
      <c r="E240" s="579"/>
      <c r="F240" s="579"/>
      <c r="G240" s="579"/>
      <c r="H240" s="579"/>
      <c r="I240" s="579"/>
      <c r="J240" s="579"/>
      <c r="K240" s="579"/>
      <c r="L240" s="579"/>
      <c r="M240" s="579"/>
      <c r="N240" s="579"/>
      <c r="O240" s="579"/>
      <c r="P240" s="579"/>
      <c r="Q240" s="579"/>
      <c r="R240" s="579"/>
      <c r="S240" s="579"/>
      <c r="T240" s="579"/>
      <c r="U240" s="579"/>
      <c r="V240" s="579"/>
      <c r="W240" s="579"/>
      <c r="X240" s="579"/>
      <c r="Y240" s="579"/>
      <c r="Z240" s="579"/>
    </row>
    <row r="241" spans="1:26" ht="12.75" customHeight="1">
      <c r="A241" s="579"/>
      <c r="B241" s="579"/>
      <c r="C241" s="579"/>
      <c r="D241" s="579"/>
      <c r="E241" s="579"/>
      <c r="F241" s="579"/>
      <c r="G241" s="579"/>
      <c r="H241" s="579"/>
      <c r="I241" s="579"/>
      <c r="J241" s="579"/>
      <c r="K241" s="579"/>
      <c r="L241" s="579"/>
      <c r="M241" s="579"/>
      <c r="N241" s="579"/>
      <c r="O241" s="579"/>
      <c r="P241" s="579"/>
      <c r="Q241" s="579"/>
      <c r="R241" s="579"/>
      <c r="S241" s="579"/>
      <c r="T241" s="579"/>
      <c r="U241" s="579"/>
      <c r="V241" s="579"/>
      <c r="W241" s="579"/>
      <c r="X241" s="579"/>
      <c r="Y241" s="579"/>
      <c r="Z241" s="579"/>
    </row>
    <row r="242" spans="1:26" ht="12.75" customHeight="1">
      <c r="A242" s="579"/>
      <c r="B242" s="579"/>
      <c r="C242" s="579"/>
      <c r="D242" s="579"/>
      <c r="E242" s="579"/>
      <c r="F242" s="579"/>
      <c r="G242" s="579"/>
      <c r="H242" s="579"/>
      <c r="I242" s="579"/>
      <c r="J242" s="579"/>
      <c r="K242" s="579"/>
      <c r="L242" s="579"/>
      <c r="M242" s="579"/>
      <c r="N242" s="579"/>
      <c r="O242" s="579"/>
      <c r="P242" s="579"/>
      <c r="Q242" s="579"/>
      <c r="R242" s="579"/>
      <c r="S242" s="579"/>
      <c r="T242" s="579"/>
      <c r="U242" s="579"/>
      <c r="V242" s="579"/>
      <c r="W242" s="579"/>
      <c r="X242" s="579"/>
      <c r="Y242" s="579"/>
      <c r="Z242" s="579"/>
    </row>
    <row r="243" spans="1:26" ht="12.75" customHeight="1">
      <c r="A243" s="579"/>
      <c r="B243" s="579"/>
      <c r="C243" s="579"/>
      <c r="D243" s="579"/>
      <c r="E243" s="579"/>
      <c r="F243" s="579"/>
      <c r="G243" s="579"/>
      <c r="H243" s="579"/>
      <c r="I243" s="579"/>
      <c r="J243" s="579"/>
      <c r="K243" s="579"/>
      <c r="L243" s="579"/>
      <c r="M243" s="579"/>
      <c r="N243" s="579"/>
      <c r="O243" s="579"/>
      <c r="P243" s="579"/>
      <c r="Q243" s="579"/>
      <c r="R243" s="579"/>
      <c r="S243" s="579"/>
      <c r="T243" s="579"/>
      <c r="U243" s="579"/>
      <c r="V243" s="579"/>
      <c r="W243" s="579"/>
      <c r="X243" s="579"/>
      <c r="Y243" s="579"/>
      <c r="Z243" s="579"/>
    </row>
    <row r="244" spans="1:26" ht="12.75" customHeight="1">
      <c r="A244" s="579"/>
      <c r="B244" s="579"/>
      <c r="C244" s="579"/>
      <c r="D244" s="579"/>
      <c r="E244" s="579"/>
      <c r="F244" s="579"/>
      <c r="G244" s="579"/>
      <c r="H244" s="579"/>
      <c r="I244" s="579"/>
      <c r="J244" s="579"/>
      <c r="K244" s="579"/>
      <c r="L244" s="579"/>
      <c r="M244" s="579"/>
      <c r="N244" s="579"/>
      <c r="O244" s="579"/>
      <c r="P244" s="579"/>
      <c r="Q244" s="579"/>
      <c r="R244" s="579"/>
      <c r="S244" s="579"/>
      <c r="T244" s="579"/>
      <c r="U244" s="579"/>
      <c r="V244" s="579"/>
      <c r="W244" s="579"/>
      <c r="X244" s="579"/>
      <c r="Y244" s="579"/>
      <c r="Z244" s="579"/>
    </row>
    <row r="245" spans="1:26" ht="12.75" customHeight="1">
      <c r="A245" s="579"/>
      <c r="B245" s="579"/>
      <c r="C245" s="579"/>
      <c r="D245" s="579"/>
      <c r="E245" s="579"/>
      <c r="F245" s="579"/>
      <c r="G245" s="579"/>
      <c r="H245" s="579"/>
      <c r="I245" s="579"/>
      <c r="J245" s="579"/>
      <c r="K245" s="579"/>
      <c r="L245" s="579"/>
      <c r="M245" s="579"/>
      <c r="N245" s="579"/>
      <c r="O245" s="579"/>
      <c r="P245" s="579"/>
      <c r="Q245" s="579"/>
      <c r="R245" s="579"/>
      <c r="S245" s="579"/>
      <c r="T245" s="579"/>
      <c r="U245" s="579"/>
      <c r="V245" s="579"/>
      <c r="W245" s="579"/>
      <c r="X245" s="579"/>
      <c r="Y245" s="579"/>
      <c r="Z245" s="579"/>
    </row>
    <row r="246" spans="1:26" ht="12.75" customHeight="1">
      <c r="A246" s="579"/>
      <c r="B246" s="579"/>
      <c r="C246" s="579"/>
      <c r="D246" s="579"/>
      <c r="E246" s="579"/>
      <c r="F246" s="579"/>
      <c r="G246" s="579"/>
      <c r="H246" s="579"/>
      <c r="I246" s="579"/>
      <c r="J246" s="579"/>
      <c r="K246" s="579"/>
      <c r="L246" s="579"/>
      <c r="M246" s="579"/>
      <c r="N246" s="579"/>
      <c r="O246" s="579"/>
      <c r="P246" s="579"/>
      <c r="Q246" s="579"/>
      <c r="R246" s="579"/>
      <c r="S246" s="579"/>
      <c r="T246" s="579"/>
      <c r="U246" s="579"/>
      <c r="V246" s="579"/>
      <c r="W246" s="579"/>
      <c r="X246" s="579"/>
      <c r="Y246" s="579"/>
      <c r="Z246" s="579"/>
    </row>
    <row r="247" spans="1:26" ht="12.75" customHeight="1">
      <c r="A247" s="579"/>
      <c r="B247" s="579"/>
      <c r="C247" s="579"/>
      <c r="D247" s="579"/>
      <c r="E247" s="579"/>
      <c r="F247" s="579"/>
      <c r="G247" s="579"/>
      <c r="H247" s="579"/>
      <c r="I247" s="579"/>
      <c r="J247" s="579"/>
      <c r="K247" s="579"/>
      <c r="L247" s="579"/>
      <c r="M247" s="579"/>
      <c r="N247" s="579"/>
      <c r="O247" s="579"/>
      <c r="P247" s="579"/>
      <c r="Q247" s="579"/>
      <c r="R247" s="579"/>
      <c r="S247" s="579"/>
      <c r="T247" s="579"/>
      <c r="U247" s="579"/>
      <c r="V247" s="579"/>
      <c r="W247" s="579"/>
      <c r="X247" s="579"/>
      <c r="Y247" s="579"/>
      <c r="Z247" s="579"/>
    </row>
    <row r="248" spans="1:26" ht="12.75" customHeight="1">
      <c r="A248" s="579"/>
      <c r="B248" s="579"/>
      <c r="C248" s="579"/>
      <c r="D248" s="579"/>
      <c r="E248" s="579"/>
      <c r="F248" s="579"/>
      <c r="G248" s="579"/>
      <c r="H248" s="579"/>
      <c r="I248" s="579"/>
      <c r="J248" s="579"/>
      <c r="K248" s="579"/>
      <c r="L248" s="579"/>
      <c r="M248" s="579"/>
      <c r="N248" s="579"/>
      <c r="O248" s="579"/>
      <c r="P248" s="579"/>
      <c r="Q248" s="579"/>
      <c r="R248" s="579"/>
      <c r="S248" s="579"/>
      <c r="T248" s="579"/>
      <c r="U248" s="579"/>
      <c r="V248" s="579"/>
      <c r="W248" s="579"/>
      <c r="X248" s="579"/>
      <c r="Y248" s="579"/>
      <c r="Z248" s="579"/>
    </row>
    <row r="249" spans="1:26" ht="12.75" customHeight="1">
      <c r="A249" s="579"/>
      <c r="B249" s="579"/>
      <c r="C249" s="579"/>
      <c r="D249" s="579"/>
      <c r="E249" s="579"/>
      <c r="F249" s="579"/>
      <c r="G249" s="579"/>
      <c r="H249" s="579"/>
      <c r="I249" s="579"/>
      <c r="J249" s="579"/>
      <c r="K249" s="579"/>
      <c r="L249" s="579"/>
      <c r="M249" s="579"/>
      <c r="N249" s="579"/>
      <c r="O249" s="579"/>
      <c r="P249" s="579"/>
      <c r="Q249" s="579"/>
      <c r="R249" s="579"/>
      <c r="S249" s="579"/>
      <c r="T249" s="579"/>
      <c r="U249" s="579"/>
      <c r="V249" s="579"/>
      <c r="W249" s="579"/>
      <c r="X249" s="579"/>
      <c r="Y249" s="579"/>
      <c r="Z249" s="579"/>
    </row>
    <row r="250" spans="1:26" ht="12.75" customHeight="1">
      <c r="A250" s="579"/>
      <c r="B250" s="579"/>
      <c r="C250" s="579"/>
      <c r="D250" s="579"/>
      <c r="E250" s="579"/>
      <c r="F250" s="579"/>
      <c r="G250" s="579"/>
      <c r="H250" s="579"/>
      <c r="I250" s="579"/>
      <c r="J250" s="579"/>
      <c r="K250" s="579"/>
      <c r="L250" s="579"/>
      <c r="M250" s="579"/>
      <c r="N250" s="579"/>
      <c r="O250" s="579"/>
      <c r="P250" s="579"/>
      <c r="Q250" s="579"/>
      <c r="R250" s="579"/>
      <c r="S250" s="579"/>
      <c r="T250" s="579"/>
      <c r="U250" s="579"/>
      <c r="V250" s="579"/>
      <c r="W250" s="579"/>
      <c r="X250" s="579"/>
      <c r="Y250" s="579"/>
      <c r="Z250" s="579"/>
    </row>
    <row r="251" spans="1:26" ht="12.75" customHeight="1">
      <c r="A251" s="579"/>
      <c r="B251" s="579"/>
      <c r="C251" s="579"/>
      <c r="D251" s="579"/>
      <c r="E251" s="579"/>
      <c r="F251" s="579"/>
      <c r="G251" s="579"/>
      <c r="H251" s="579"/>
      <c r="I251" s="579"/>
      <c r="J251" s="579"/>
      <c r="K251" s="579"/>
      <c r="L251" s="579"/>
      <c r="M251" s="579"/>
      <c r="N251" s="579"/>
      <c r="O251" s="579"/>
      <c r="P251" s="579"/>
      <c r="Q251" s="579"/>
      <c r="R251" s="579"/>
      <c r="S251" s="579"/>
      <c r="T251" s="579"/>
      <c r="U251" s="579"/>
      <c r="V251" s="579"/>
      <c r="W251" s="579"/>
      <c r="X251" s="579"/>
      <c r="Y251" s="579"/>
      <c r="Z251" s="579"/>
    </row>
    <row r="252" spans="1:26" ht="12.75" customHeight="1">
      <c r="A252" s="579"/>
      <c r="B252" s="579"/>
      <c r="C252" s="579"/>
      <c r="D252" s="579"/>
      <c r="E252" s="579"/>
      <c r="F252" s="579"/>
      <c r="G252" s="579"/>
      <c r="H252" s="579"/>
      <c r="I252" s="579"/>
      <c r="J252" s="579"/>
      <c r="K252" s="579"/>
      <c r="L252" s="579"/>
      <c r="M252" s="579"/>
      <c r="N252" s="579"/>
      <c r="O252" s="579"/>
      <c r="P252" s="579"/>
      <c r="Q252" s="579"/>
      <c r="R252" s="579"/>
      <c r="S252" s="579"/>
      <c r="T252" s="579"/>
      <c r="U252" s="579"/>
      <c r="V252" s="579"/>
      <c r="W252" s="579"/>
      <c r="X252" s="579"/>
      <c r="Y252" s="579"/>
      <c r="Z252" s="579"/>
    </row>
    <row r="253" spans="1:26" ht="12.75" customHeight="1">
      <c r="A253" s="579"/>
      <c r="B253" s="579"/>
      <c r="C253" s="579"/>
      <c r="D253" s="579"/>
      <c r="E253" s="579"/>
      <c r="F253" s="579"/>
      <c r="G253" s="579"/>
      <c r="H253" s="579"/>
      <c r="I253" s="579"/>
      <c r="J253" s="579"/>
      <c r="K253" s="579"/>
      <c r="L253" s="579"/>
      <c r="M253" s="579"/>
      <c r="N253" s="579"/>
      <c r="O253" s="579"/>
      <c r="P253" s="579"/>
      <c r="Q253" s="579"/>
      <c r="R253" s="579"/>
      <c r="S253" s="579"/>
      <c r="T253" s="579"/>
      <c r="U253" s="579"/>
      <c r="V253" s="579"/>
      <c r="W253" s="579"/>
      <c r="X253" s="579"/>
      <c r="Y253" s="579"/>
      <c r="Z253" s="579"/>
    </row>
    <row r="254" spans="1:26" ht="12.75" customHeight="1">
      <c r="A254" s="579"/>
      <c r="B254" s="579"/>
      <c r="C254" s="579"/>
      <c r="D254" s="579"/>
      <c r="E254" s="579"/>
      <c r="F254" s="579"/>
      <c r="G254" s="579"/>
      <c r="H254" s="579"/>
      <c r="I254" s="579"/>
      <c r="J254" s="579"/>
      <c r="K254" s="579"/>
      <c r="L254" s="579"/>
      <c r="M254" s="579"/>
      <c r="N254" s="579"/>
      <c r="O254" s="579"/>
      <c r="P254" s="579"/>
      <c r="Q254" s="579"/>
      <c r="R254" s="579"/>
      <c r="S254" s="579"/>
      <c r="T254" s="579"/>
      <c r="U254" s="579"/>
      <c r="V254" s="579"/>
      <c r="W254" s="579"/>
      <c r="X254" s="579"/>
      <c r="Y254" s="579"/>
      <c r="Z254" s="579"/>
    </row>
    <row r="255" spans="1:26" ht="12.75" customHeight="1">
      <c r="A255" s="579"/>
      <c r="B255" s="579"/>
      <c r="C255" s="579"/>
      <c r="D255" s="579"/>
      <c r="E255" s="579"/>
      <c r="F255" s="579"/>
      <c r="G255" s="579"/>
      <c r="H255" s="579"/>
      <c r="I255" s="579"/>
      <c r="J255" s="579"/>
      <c r="K255" s="579"/>
      <c r="L255" s="579"/>
      <c r="M255" s="579"/>
      <c r="N255" s="579"/>
      <c r="O255" s="579"/>
      <c r="P255" s="579"/>
      <c r="Q255" s="579"/>
      <c r="R255" s="579"/>
      <c r="S255" s="579"/>
      <c r="T255" s="579"/>
      <c r="U255" s="579"/>
      <c r="V255" s="579"/>
      <c r="W255" s="579"/>
      <c r="X255" s="579"/>
      <c r="Y255" s="579"/>
      <c r="Z255" s="579"/>
    </row>
    <row r="256" spans="1:26" ht="12.75" customHeight="1">
      <c r="A256" s="579"/>
      <c r="B256" s="579"/>
      <c r="C256" s="579"/>
      <c r="D256" s="579"/>
      <c r="E256" s="579"/>
      <c r="F256" s="579"/>
      <c r="G256" s="579"/>
      <c r="H256" s="579"/>
      <c r="I256" s="579"/>
      <c r="J256" s="579"/>
      <c r="K256" s="579"/>
      <c r="L256" s="579"/>
      <c r="M256" s="579"/>
      <c r="N256" s="579"/>
      <c r="O256" s="579"/>
      <c r="P256" s="579"/>
      <c r="Q256" s="579"/>
      <c r="R256" s="579"/>
      <c r="S256" s="579"/>
      <c r="T256" s="579"/>
      <c r="U256" s="579"/>
      <c r="V256" s="579"/>
      <c r="W256" s="579"/>
      <c r="X256" s="579"/>
      <c r="Y256" s="579"/>
      <c r="Z256" s="579"/>
    </row>
    <row r="257" spans="1:26" ht="12.75" customHeight="1">
      <c r="A257" s="579"/>
      <c r="B257" s="579"/>
      <c r="C257" s="579"/>
      <c r="D257" s="579"/>
      <c r="E257" s="579"/>
      <c r="F257" s="579"/>
      <c r="G257" s="579"/>
      <c r="H257" s="579"/>
      <c r="I257" s="579"/>
      <c r="J257" s="579"/>
      <c r="K257" s="579"/>
      <c r="L257" s="579"/>
      <c r="M257" s="579"/>
      <c r="N257" s="579"/>
      <c r="O257" s="579"/>
      <c r="P257" s="579"/>
      <c r="Q257" s="579"/>
      <c r="R257" s="579"/>
      <c r="S257" s="579"/>
      <c r="T257" s="579"/>
      <c r="U257" s="579"/>
      <c r="V257" s="579"/>
      <c r="W257" s="579"/>
      <c r="X257" s="579"/>
      <c r="Y257" s="579"/>
      <c r="Z257" s="579"/>
    </row>
    <row r="258" spans="1:26" ht="12.75" customHeight="1">
      <c r="A258" s="579"/>
      <c r="B258" s="579"/>
      <c r="C258" s="579"/>
      <c r="D258" s="579"/>
      <c r="E258" s="579"/>
      <c r="F258" s="579"/>
      <c r="G258" s="579"/>
      <c r="H258" s="579"/>
      <c r="I258" s="579"/>
      <c r="J258" s="579"/>
      <c r="K258" s="579"/>
      <c r="L258" s="579"/>
      <c r="M258" s="579"/>
      <c r="N258" s="579"/>
      <c r="O258" s="579"/>
      <c r="P258" s="579"/>
      <c r="Q258" s="579"/>
      <c r="R258" s="579"/>
      <c r="S258" s="579"/>
      <c r="T258" s="579"/>
      <c r="U258" s="579"/>
      <c r="V258" s="579"/>
      <c r="W258" s="579"/>
      <c r="X258" s="579"/>
      <c r="Y258" s="579"/>
      <c r="Z258" s="579"/>
    </row>
    <row r="259" spans="1:26" ht="12.75" customHeight="1">
      <c r="A259" s="579"/>
      <c r="B259" s="579"/>
      <c r="C259" s="579"/>
      <c r="D259" s="579"/>
      <c r="E259" s="579"/>
      <c r="F259" s="579"/>
      <c r="G259" s="579"/>
      <c r="H259" s="579"/>
      <c r="I259" s="579"/>
      <c r="J259" s="579"/>
      <c r="K259" s="579"/>
      <c r="L259" s="579"/>
      <c r="M259" s="579"/>
      <c r="N259" s="579"/>
      <c r="O259" s="579"/>
      <c r="P259" s="579"/>
      <c r="Q259" s="579"/>
      <c r="R259" s="579"/>
      <c r="S259" s="579"/>
      <c r="T259" s="579"/>
      <c r="U259" s="579"/>
      <c r="V259" s="579"/>
      <c r="W259" s="579"/>
      <c r="X259" s="579"/>
      <c r="Y259" s="579"/>
      <c r="Z259" s="579"/>
    </row>
    <row r="260" spans="1:26" ht="12.75" customHeight="1">
      <c r="A260" s="579"/>
      <c r="B260" s="579"/>
      <c r="C260" s="579"/>
      <c r="D260" s="579"/>
      <c r="E260" s="579"/>
      <c r="F260" s="579"/>
      <c r="G260" s="579"/>
      <c r="H260" s="579"/>
      <c r="I260" s="579"/>
      <c r="J260" s="579"/>
      <c r="K260" s="579"/>
      <c r="L260" s="579"/>
      <c r="M260" s="579"/>
      <c r="N260" s="579"/>
      <c r="O260" s="579"/>
      <c r="P260" s="579"/>
      <c r="Q260" s="579"/>
      <c r="R260" s="579"/>
      <c r="S260" s="579"/>
      <c r="T260" s="579"/>
      <c r="U260" s="579"/>
      <c r="V260" s="579"/>
      <c r="W260" s="579"/>
      <c r="X260" s="579"/>
      <c r="Y260" s="579"/>
      <c r="Z260" s="579"/>
    </row>
    <row r="261" spans="1:26" ht="12.75" customHeight="1">
      <c r="A261" s="579"/>
      <c r="B261" s="579"/>
      <c r="C261" s="579"/>
      <c r="D261" s="579"/>
      <c r="E261" s="579"/>
      <c r="F261" s="579"/>
      <c r="G261" s="579"/>
      <c r="H261" s="579"/>
      <c r="I261" s="579"/>
      <c r="J261" s="579"/>
      <c r="K261" s="579"/>
      <c r="L261" s="579"/>
      <c r="M261" s="579"/>
      <c r="N261" s="579"/>
      <c r="O261" s="579"/>
      <c r="P261" s="579"/>
      <c r="Q261" s="579"/>
      <c r="R261" s="579"/>
      <c r="S261" s="579"/>
      <c r="T261" s="579"/>
      <c r="U261" s="579"/>
      <c r="V261" s="579"/>
      <c r="W261" s="579"/>
      <c r="X261" s="579"/>
      <c r="Y261" s="579"/>
      <c r="Z261" s="579"/>
    </row>
    <row r="262" spans="1:26" ht="12.75" customHeight="1">
      <c r="A262" s="579"/>
      <c r="B262" s="579"/>
      <c r="C262" s="579"/>
      <c r="D262" s="579"/>
      <c r="E262" s="579"/>
      <c r="F262" s="579"/>
      <c r="G262" s="579"/>
      <c r="H262" s="579"/>
      <c r="I262" s="579"/>
      <c r="J262" s="579"/>
      <c r="K262" s="579"/>
      <c r="L262" s="579"/>
      <c r="M262" s="579"/>
      <c r="N262" s="579"/>
      <c r="O262" s="579"/>
      <c r="P262" s="579"/>
      <c r="Q262" s="579"/>
      <c r="R262" s="579"/>
      <c r="S262" s="579"/>
      <c r="T262" s="579"/>
      <c r="U262" s="579"/>
      <c r="V262" s="579"/>
      <c r="W262" s="579"/>
      <c r="X262" s="579"/>
      <c r="Y262" s="579"/>
      <c r="Z262" s="579"/>
    </row>
    <row r="263" spans="1:26" ht="12.75" customHeight="1">
      <c r="A263" s="579"/>
      <c r="B263" s="579"/>
      <c r="C263" s="579"/>
      <c r="D263" s="579"/>
      <c r="E263" s="579"/>
      <c r="F263" s="579"/>
      <c r="G263" s="579"/>
      <c r="H263" s="579"/>
      <c r="I263" s="579"/>
      <c r="J263" s="579"/>
      <c r="K263" s="579"/>
      <c r="L263" s="579"/>
      <c r="M263" s="579"/>
      <c r="N263" s="579"/>
      <c r="O263" s="579"/>
      <c r="P263" s="579"/>
      <c r="Q263" s="579"/>
      <c r="R263" s="579"/>
      <c r="S263" s="579"/>
      <c r="T263" s="579"/>
      <c r="U263" s="579"/>
      <c r="V263" s="579"/>
      <c r="W263" s="579"/>
      <c r="X263" s="579"/>
      <c r="Y263" s="579"/>
      <c r="Z263" s="579"/>
    </row>
    <row r="264" spans="1:26" ht="12.75" customHeight="1">
      <c r="A264" s="579"/>
      <c r="B264" s="579"/>
      <c r="C264" s="579"/>
      <c r="D264" s="579"/>
      <c r="E264" s="579"/>
      <c r="F264" s="579"/>
      <c r="G264" s="579"/>
      <c r="H264" s="579"/>
      <c r="I264" s="579"/>
      <c r="J264" s="579"/>
      <c r="K264" s="579"/>
      <c r="L264" s="579"/>
      <c r="M264" s="579"/>
      <c r="N264" s="579"/>
      <c r="O264" s="579"/>
      <c r="P264" s="579"/>
      <c r="Q264" s="579"/>
      <c r="R264" s="579"/>
      <c r="S264" s="579"/>
      <c r="T264" s="579"/>
      <c r="U264" s="579"/>
      <c r="V264" s="579"/>
      <c r="W264" s="579"/>
      <c r="X264" s="579"/>
      <c r="Y264" s="579"/>
      <c r="Z264" s="579"/>
    </row>
    <row r="265" spans="1:26" ht="12.75" customHeight="1">
      <c r="A265" s="579"/>
      <c r="B265" s="579"/>
      <c r="C265" s="579"/>
      <c r="D265" s="579"/>
      <c r="E265" s="579"/>
      <c r="F265" s="579"/>
      <c r="G265" s="579"/>
      <c r="H265" s="579"/>
      <c r="I265" s="579"/>
      <c r="J265" s="579"/>
      <c r="K265" s="579"/>
      <c r="L265" s="579"/>
      <c r="M265" s="579"/>
      <c r="N265" s="579"/>
      <c r="O265" s="579"/>
      <c r="P265" s="579"/>
      <c r="Q265" s="579"/>
      <c r="R265" s="579"/>
      <c r="S265" s="579"/>
      <c r="T265" s="579"/>
      <c r="U265" s="579"/>
      <c r="V265" s="579"/>
      <c r="W265" s="579"/>
      <c r="X265" s="579"/>
      <c r="Y265" s="579"/>
      <c r="Z265" s="579"/>
    </row>
    <row r="266" spans="1:26" ht="12.75" customHeight="1">
      <c r="A266" s="579"/>
      <c r="B266" s="579"/>
      <c r="C266" s="579"/>
      <c r="D266" s="579"/>
      <c r="E266" s="579"/>
      <c r="F266" s="579"/>
      <c r="G266" s="579"/>
      <c r="H266" s="579"/>
      <c r="I266" s="579"/>
      <c r="J266" s="579"/>
      <c r="K266" s="579"/>
      <c r="L266" s="579"/>
      <c r="M266" s="579"/>
      <c r="N266" s="579"/>
      <c r="O266" s="579"/>
      <c r="P266" s="579"/>
      <c r="Q266" s="579"/>
      <c r="R266" s="579"/>
      <c r="S266" s="579"/>
      <c r="T266" s="579"/>
      <c r="U266" s="579"/>
      <c r="V266" s="579"/>
      <c r="W266" s="579"/>
      <c r="X266" s="579"/>
      <c r="Y266" s="579"/>
      <c r="Z266" s="579"/>
    </row>
    <row r="267" spans="1:26" ht="12.75" customHeight="1">
      <c r="A267" s="579"/>
      <c r="B267" s="579"/>
      <c r="C267" s="579"/>
      <c r="D267" s="579"/>
      <c r="E267" s="579"/>
      <c r="F267" s="579"/>
      <c r="G267" s="579"/>
      <c r="H267" s="579"/>
      <c r="I267" s="579"/>
      <c r="J267" s="579"/>
      <c r="K267" s="579"/>
      <c r="L267" s="579"/>
      <c r="M267" s="579"/>
      <c r="N267" s="579"/>
      <c r="O267" s="579"/>
      <c r="P267" s="579"/>
      <c r="Q267" s="579"/>
      <c r="R267" s="579"/>
      <c r="S267" s="579"/>
      <c r="T267" s="579"/>
      <c r="U267" s="579"/>
      <c r="V267" s="579"/>
      <c r="W267" s="579"/>
      <c r="X267" s="579"/>
      <c r="Y267" s="579"/>
      <c r="Z267" s="579"/>
    </row>
    <row r="268" spans="1:26" ht="12.75" customHeight="1">
      <c r="A268" s="579"/>
      <c r="B268" s="579"/>
      <c r="C268" s="579"/>
      <c r="D268" s="579"/>
      <c r="E268" s="579"/>
      <c r="F268" s="579"/>
      <c r="G268" s="579"/>
      <c r="H268" s="579"/>
      <c r="I268" s="579"/>
      <c r="J268" s="579"/>
      <c r="K268" s="579"/>
      <c r="L268" s="579"/>
      <c r="M268" s="579"/>
      <c r="N268" s="579"/>
      <c r="O268" s="579"/>
      <c r="P268" s="579"/>
      <c r="Q268" s="579"/>
      <c r="R268" s="579"/>
      <c r="S268" s="579"/>
      <c r="T268" s="579"/>
      <c r="U268" s="579"/>
      <c r="V268" s="579"/>
      <c r="W268" s="579"/>
      <c r="X268" s="579"/>
      <c r="Y268" s="579"/>
      <c r="Z268" s="579"/>
    </row>
    <row r="269" spans="1:26" ht="12.75" customHeight="1">
      <c r="A269" s="579"/>
      <c r="B269" s="579"/>
      <c r="C269" s="579"/>
      <c r="D269" s="579"/>
      <c r="E269" s="579"/>
      <c r="F269" s="579"/>
      <c r="G269" s="579"/>
      <c r="H269" s="579"/>
      <c r="I269" s="579"/>
      <c r="J269" s="579"/>
      <c r="K269" s="579"/>
      <c r="L269" s="579"/>
      <c r="M269" s="579"/>
      <c r="N269" s="579"/>
      <c r="O269" s="579"/>
      <c r="P269" s="579"/>
      <c r="Q269" s="579"/>
      <c r="R269" s="579"/>
      <c r="S269" s="579"/>
      <c r="T269" s="579"/>
      <c r="U269" s="579"/>
      <c r="V269" s="579"/>
      <c r="W269" s="579"/>
      <c r="X269" s="579"/>
      <c r="Y269" s="579"/>
      <c r="Z269" s="579"/>
    </row>
    <row r="270" spans="1:26" ht="12.75" customHeight="1">
      <c r="A270" s="579"/>
      <c r="B270" s="579"/>
      <c r="C270" s="579"/>
      <c r="D270" s="579"/>
      <c r="E270" s="579"/>
      <c r="F270" s="579"/>
      <c r="G270" s="579"/>
      <c r="H270" s="579"/>
      <c r="I270" s="579"/>
      <c r="J270" s="579"/>
      <c r="K270" s="579"/>
      <c r="L270" s="579"/>
      <c r="M270" s="579"/>
      <c r="N270" s="579"/>
      <c r="O270" s="579"/>
      <c r="P270" s="579"/>
      <c r="Q270" s="579"/>
      <c r="R270" s="579"/>
      <c r="S270" s="579"/>
      <c r="T270" s="579"/>
      <c r="U270" s="579"/>
      <c r="V270" s="579"/>
      <c r="W270" s="579"/>
      <c r="X270" s="579"/>
      <c r="Y270" s="579"/>
      <c r="Z270" s="579"/>
    </row>
    <row r="271" spans="1:26" ht="12.75" customHeight="1">
      <c r="A271" s="579"/>
      <c r="B271" s="579"/>
      <c r="C271" s="579"/>
      <c r="D271" s="579"/>
      <c r="E271" s="579"/>
      <c r="F271" s="579"/>
      <c r="G271" s="579"/>
      <c r="H271" s="579"/>
      <c r="I271" s="579"/>
      <c r="J271" s="579"/>
      <c r="K271" s="579"/>
      <c r="L271" s="579"/>
      <c r="M271" s="579"/>
      <c r="N271" s="579"/>
      <c r="O271" s="579"/>
      <c r="P271" s="579"/>
      <c r="Q271" s="579"/>
      <c r="R271" s="579"/>
      <c r="S271" s="579"/>
      <c r="T271" s="579"/>
      <c r="U271" s="579"/>
      <c r="V271" s="579"/>
      <c r="W271" s="579"/>
      <c r="X271" s="579"/>
      <c r="Y271" s="579"/>
      <c r="Z271" s="579"/>
    </row>
    <row r="272" spans="1:26" ht="12.75" customHeight="1">
      <c r="A272" s="579"/>
      <c r="B272" s="579"/>
      <c r="C272" s="579"/>
      <c r="D272" s="579"/>
      <c r="E272" s="579"/>
      <c r="F272" s="579"/>
      <c r="G272" s="579"/>
      <c r="H272" s="579"/>
      <c r="I272" s="579"/>
      <c r="J272" s="579"/>
      <c r="K272" s="579"/>
      <c r="L272" s="579"/>
      <c r="M272" s="579"/>
      <c r="N272" s="579"/>
      <c r="O272" s="579"/>
      <c r="P272" s="579"/>
      <c r="Q272" s="579"/>
      <c r="R272" s="579"/>
      <c r="S272" s="579"/>
      <c r="T272" s="579"/>
      <c r="U272" s="579"/>
      <c r="V272" s="579"/>
      <c r="W272" s="579"/>
      <c r="X272" s="579"/>
      <c r="Y272" s="579"/>
      <c r="Z272" s="579"/>
    </row>
    <row r="273" spans="1:26" ht="12.75" customHeight="1">
      <c r="A273" s="579"/>
      <c r="B273" s="579"/>
      <c r="C273" s="579"/>
      <c r="D273" s="579"/>
      <c r="E273" s="579"/>
      <c r="F273" s="579"/>
      <c r="G273" s="579"/>
      <c r="H273" s="579"/>
      <c r="I273" s="579"/>
      <c r="J273" s="579"/>
      <c r="K273" s="579"/>
      <c r="L273" s="579"/>
      <c r="M273" s="579"/>
      <c r="N273" s="579"/>
      <c r="O273" s="579"/>
      <c r="P273" s="579"/>
      <c r="Q273" s="579"/>
      <c r="R273" s="579"/>
      <c r="S273" s="579"/>
      <c r="T273" s="579"/>
      <c r="U273" s="579"/>
      <c r="V273" s="579"/>
      <c r="W273" s="579"/>
      <c r="X273" s="579"/>
      <c r="Y273" s="579"/>
      <c r="Z273" s="579"/>
    </row>
    <row r="274" spans="1:26" ht="12.75" customHeight="1">
      <c r="A274" s="579"/>
      <c r="B274" s="579"/>
      <c r="C274" s="579"/>
      <c r="D274" s="579"/>
      <c r="E274" s="579"/>
      <c r="F274" s="579"/>
      <c r="G274" s="579"/>
      <c r="H274" s="579"/>
      <c r="I274" s="579"/>
      <c r="J274" s="579"/>
      <c r="K274" s="579"/>
      <c r="L274" s="579"/>
      <c r="M274" s="579"/>
      <c r="N274" s="579"/>
      <c r="O274" s="579"/>
      <c r="P274" s="579"/>
      <c r="Q274" s="579"/>
      <c r="R274" s="579"/>
      <c r="S274" s="579"/>
      <c r="T274" s="579"/>
      <c r="U274" s="579"/>
      <c r="V274" s="579"/>
      <c r="W274" s="579"/>
      <c r="X274" s="579"/>
      <c r="Y274" s="579"/>
      <c r="Z274" s="579"/>
    </row>
    <row r="275" spans="1:26" ht="12.75" customHeight="1">
      <c r="A275" s="579"/>
      <c r="B275" s="579"/>
      <c r="C275" s="579"/>
      <c r="D275" s="579"/>
      <c r="E275" s="579"/>
      <c r="F275" s="579"/>
      <c r="G275" s="579"/>
      <c r="H275" s="579"/>
      <c r="I275" s="579"/>
      <c r="J275" s="579"/>
      <c r="K275" s="579"/>
      <c r="L275" s="579"/>
      <c r="M275" s="579"/>
      <c r="N275" s="579"/>
      <c r="O275" s="579"/>
      <c r="P275" s="579"/>
      <c r="Q275" s="579"/>
      <c r="R275" s="579"/>
      <c r="S275" s="579"/>
      <c r="T275" s="579"/>
      <c r="U275" s="579"/>
      <c r="V275" s="579"/>
      <c r="W275" s="579"/>
      <c r="X275" s="579"/>
      <c r="Y275" s="579"/>
      <c r="Z275" s="579"/>
    </row>
    <row r="276" spans="1:26" ht="12.75" customHeight="1">
      <c r="A276" s="579"/>
      <c r="B276" s="579"/>
      <c r="C276" s="579"/>
      <c r="D276" s="579"/>
      <c r="E276" s="579"/>
      <c r="F276" s="579"/>
      <c r="G276" s="579"/>
      <c r="H276" s="579"/>
      <c r="I276" s="579"/>
      <c r="J276" s="579"/>
      <c r="K276" s="579"/>
      <c r="L276" s="579"/>
      <c r="M276" s="579"/>
      <c r="N276" s="579"/>
      <c r="O276" s="579"/>
      <c r="P276" s="579"/>
      <c r="Q276" s="579"/>
      <c r="R276" s="579"/>
      <c r="S276" s="579"/>
      <c r="T276" s="579"/>
      <c r="U276" s="579"/>
      <c r="V276" s="579"/>
      <c r="W276" s="579"/>
      <c r="X276" s="579"/>
      <c r="Y276" s="579"/>
      <c r="Z276" s="579"/>
    </row>
    <row r="277" spans="1:26" ht="12.75" customHeight="1">
      <c r="A277" s="579"/>
      <c r="B277" s="579"/>
      <c r="C277" s="579"/>
      <c r="D277" s="579"/>
      <c r="E277" s="579"/>
      <c r="F277" s="579"/>
      <c r="G277" s="579"/>
      <c r="H277" s="579"/>
      <c r="I277" s="579"/>
      <c r="J277" s="579"/>
      <c r="K277" s="579"/>
      <c r="L277" s="579"/>
      <c r="M277" s="579"/>
      <c r="N277" s="579"/>
      <c r="O277" s="579"/>
      <c r="P277" s="579"/>
      <c r="Q277" s="579"/>
      <c r="R277" s="579"/>
      <c r="S277" s="579"/>
      <c r="T277" s="579"/>
      <c r="U277" s="579"/>
      <c r="V277" s="579"/>
      <c r="W277" s="579"/>
      <c r="X277" s="579"/>
      <c r="Y277" s="579"/>
      <c r="Z277" s="579"/>
    </row>
    <row r="278" spans="1:26" ht="12.75" customHeight="1">
      <c r="A278" s="579"/>
      <c r="B278" s="579"/>
      <c r="C278" s="579"/>
      <c r="D278" s="579"/>
      <c r="E278" s="579"/>
      <c r="F278" s="579"/>
      <c r="G278" s="579"/>
      <c r="H278" s="579"/>
      <c r="I278" s="579"/>
      <c r="J278" s="579"/>
      <c r="K278" s="579"/>
      <c r="L278" s="579"/>
      <c r="M278" s="579"/>
      <c r="N278" s="579"/>
      <c r="O278" s="579"/>
      <c r="P278" s="579"/>
      <c r="Q278" s="579"/>
      <c r="R278" s="579"/>
      <c r="S278" s="579"/>
      <c r="T278" s="579"/>
      <c r="U278" s="579"/>
      <c r="V278" s="579"/>
      <c r="W278" s="579"/>
      <c r="X278" s="579"/>
      <c r="Y278" s="579"/>
      <c r="Z278" s="579"/>
    </row>
    <row r="279" spans="1:26" ht="12.75" customHeight="1">
      <c r="A279" s="579"/>
      <c r="B279" s="579"/>
      <c r="C279" s="579"/>
      <c r="D279" s="579"/>
      <c r="E279" s="579"/>
      <c r="F279" s="579"/>
      <c r="G279" s="579"/>
      <c r="H279" s="579"/>
      <c r="I279" s="579"/>
      <c r="J279" s="579"/>
      <c r="K279" s="579"/>
      <c r="L279" s="579"/>
      <c r="M279" s="579"/>
      <c r="N279" s="579"/>
      <c r="O279" s="579"/>
      <c r="P279" s="579"/>
      <c r="Q279" s="579"/>
      <c r="R279" s="579"/>
      <c r="S279" s="579"/>
      <c r="T279" s="579"/>
      <c r="U279" s="579"/>
      <c r="V279" s="579"/>
      <c r="W279" s="579"/>
      <c r="X279" s="579"/>
      <c r="Y279" s="579"/>
      <c r="Z279" s="579"/>
    </row>
    <row r="280" spans="1:26" ht="12.75" customHeight="1">
      <c r="A280" s="579"/>
      <c r="B280" s="579"/>
      <c r="C280" s="579"/>
      <c r="D280" s="579"/>
      <c r="E280" s="579"/>
      <c r="F280" s="579"/>
      <c r="G280" s="579"/>
      <c r="H280" s="579"/>
      <c r="I280" s="579"/>
      <c r="J280" s="579"/>
      <c r="K280" s="579"/>
      <c r="L280" s="579"/>
      <c r="M280" s="579"/>
      <c r="N280" s="579"/>
      <c r="O280" s="579"/>
      <c r="P280" s="579"/>
      <c r="Q280" s="579"/>
      <c r="R280" s="579"/>
      <c r="S280" s="579"/>
      <c r="T280" s="579"/>
      <c r="U280" s="579"/>
      <c r="V280" s="579"/>
      <c r="W280" s="579"/>
      <c r="X280" s="579"/>
      <c r="Y280" s="579"/>
      <c r="Z280" s="579"/>
    </row>
    <row r="281" spans="1:26" ht="12.75" customHeight="1">
      <c r="A281" s="579"/>
      <c r="B281" s="579"/>
      <c r="C281" s="579"/>
      <c r="D281" s="579"/>
      <c r="E281" s="579"/>
      <c r="F281" s="579"/>
      <c r="G281" s="579"/>
      <c r="H281" s="579"/>
      <c r="I281" s="579"/>
      <c r="J281" s="579"/>
      <c r="K281" s="579"/>
      <c r="L281" s="579"/>
      <c r="M281" s="579"/>
      <c r="N281" s="579"/>
      <c r="O281" s="579"/>
      <c r="P281" s="579"/>
      <c r="Q281" s="579"/>
      <c r="R281" s="579"/>
      <c r="S281" s="579"/>
      <c r="T281" s="579"/>
      <c r="U281" s="579"/>
      <c r="V281" s="579"/>
      <c r="W281" s="579"/>
      <c r="X281" s="579"/>
      <c r="Y281" s="579"/>
      <c r="Z281" s="579"/>
    </row>
    <row r="282" spans="1:26" ht="12.75" customHeight="1">
      <c r="A282" s="579"/>
      <c r="B282" s="579"/>
      <c r="C282" s="579"/>
      <c r="D282" s="579"/>
      <c r="E282" s="579"/>
      <c r="F282" s="579"/>
      <c r="G282" s="579"/>
      <c r="H282" s="579"/>
      <c r="I282" s="579"/>
      <c r="J282" s="579"/>
      <c r="K282" s="579"/>
      <c r="L282" s="579"/>
      <c r="M282" s="579"/>
      <c r="N282" s="579"/>
      <c r="O282" s="579"/>
      <c r="P282" s="579"/>
      <c r="Q282" s="579"/>
      <c r="R282" s="579"/>
      <c r="S282" s="579"/>
      <c r="T282" s="579"/>
      <c r="U282" s="579"/>
      <c r="V282" s="579"/>
      <c r="W282" s="579"/>
      <c r="X282" s="579"/>
      <c r="Y282" s="579"/>
      <c r="Z282" s="579"/>
    </row>
    <row r="283" spans="1:26" ht="12.75" customHeight="1">
      <c r="A283" s="579"/>
      <c r="B283" s="579"/>
      <c r="C283" s="579"/>
      <c r="D283" s="579"/>
      <c r="E283" s="579"/>
      <c r="F283" s="579"/>
      <c r="G283" s="579"/>
      <c r="H283" s="579"/>
      <c r="I283" s="579"/>
      <c r="J283" s="579"/>
      <c r="K283" s="579"/>
      <c r="L283" s="579"/>
      <c r="M283" s="579"/>
      <c r="N283" s="579"/>
      <c r="O283" s="579"/>
      <c r="P283" s="579"/>
      <c r="Q283" s="579"/>
      <c r="R283" s="579"/>
      <c r="S283" s="579"/>
      <c r="T283" s="579"/>
      <c r="U283" s="579"/>
      <c r="V283" s="579"/>
      <c r="W283" s="579"/>
      <c r="X283" s="579"/>
      <c r="Y283" s="579"/>
      <c r="Z283" s="579"/>
    </row>
    <row r="284" spans="1:26" ht="12.75" customHeight="1">
      <c r="A284" s="579"/>
      <c r="B284" s="579"/>
      <c r="C284" s="579"/>
      <c r="D284" s="579"/>
      <c r="E284" s="579"/>
      <c r="F284" s="579"/>
      <c r="G284" s="579"/>
      <c r="H284" s="579"/>
      <c r="I284" s="579"/>
      <c r="J284" s="579"/>
      <c r="K284" s="579"/>
      <c r="L284" s="579"/>
      <c r="M284" s="579"/>
      <c r="N284" s="579"/>
      <c r="O284" s="579"/>
      <c r="P284" s="579"/>
      <c r="Q284" s="579"/>
      <c r="R284" s="579"/>
      <c r="S284" s="579"/>
      <c r="T284" s="579"/>
      <c r="U284" s="579"/>
      <c r="V284" s="579"/>
      <c r="W284" s="579"/>
      <c r="X284" s="579"/>
      <c r="Y284" s="579"/>
      <c r="Z284" s="579"/>
    </row>
    <row r="285" spans="1:26" ht="12.75" customHeight="1">
      <c r="A285" s="579"/>
      <c r="B285" s="579"/>
      <c r="C285" s="579"/>
      <c r="D285" s="579"/>
      <c r="E285" s="579"/>
      <c r="F285" s="579"/>
      <c r="G285" s="579"/>
      <c r="H285" s="579"/>
      <c r="I285" s="579"/>
      <c r="J285" s="579"/>
      <c r="K285" s="579"/>
      <c r="L285" s="579"/>
      <c r="M285" s="579"/>
      <c r="N285" s="579"/>
      <c r="O285" s="579"/>
      <c r="P285" s="579"/>
      <c r="Q285" s="579"/>
      <c r="R285" s="579"/>
      <c r="S285" s="579"/>
      <c r="T285" s="579"/>
      <c r="U285" s="579"/>
      <c r="V285" s="579"/>
      <c r="W285" s="579"/>
      <c r="X285" s="579"/>
      <c r="Y285" s="579"/>
      <c r="Z285" s="579"/>
    </row>
    <row r="286" spans="1:26" ht="12.75" customHeight="1">
      <c r="A286" s="579"/>
      <c r="B286" s="579"/>
      <c r="C286" s="579"/>
      <c r="D286" s="579"/>
      <c r="E286" s="579"/>
      <c r="F286" s="579"/>
      <c r="G286" s="579"/>
      <c r="H286" s="579"/>
      <c r="I286" s="579"/>
      <c r="J286" s="579"/>
      <c r="K286" s="579"/>
      <c r="L286" s="579"/>
      <c r="M286" s="579"/>
      <c r="N286" s="579"/>
      <c r="O286" s="579"/>
      <c r="P286" s="579"/>
      <c r="Q286" s="579"/>
      <c r="R286" s="579"/>
      <c r="S286" s="579"/>
      <c r="T286" s="579"/>
      <c r="U286" s="579"/>
      <c r="V286" s="579"/>
      <c r="W286" s="579"/>
      <c r="X286" s="579"/>
      <c r="Y286" s="579"/>
      <c r="Z286" s="579"/>
    </row>
    <row r="287" spans="1:26" ht="12.75" customHeight="1">
      <c r="A287" s="579"/>
      <c r="B287" s="579"/>
      <c r="C287" s="579"/>
      <c r="D287" s="579"/>
      <c r="E287" s="579"/>
      <c r="F287" s="579"/>
      <c r="G287" s="579"/>
      <c r="H287" s="579"/>
      <c r="I287" s="579"/>
      <c r="J287" s="579"/>
      <c r="K287" s="579"/>
      <c r="L287" s="579"/>
      <c r="M287" s="579"/>
      <c r="N287" s="579"/>
      <c r="O287" s="579"/>
      <c r="P287" s="579"/>
      <c r="Q287" s="579"/>
      <c r="R287" s="579"/>
      <c r="S287" s="579"/>
      <c r="T287" s="579"/>
      <c r="U287" s="579"/>
      <c r="V287" s="579"/>
      <c r="W287" s="579"/>
      <c r="X287" s="579"/>
      <c r="Y287" s="579"/>
      <c r="Z287" s="579"/>
    </row>
    <row r="288" spans="1:26" ht="12.75" customHeight="1">
      <c r="A288" s="579"/>
      <c r="B288" s="579"/>
      <c r="C288" s="579"/>
      <c r="D288" s="579"/>
      <c r="E288" s="579"/>
      <c r="F288" s="579"/>
      <c r="G288" s="579"/>
      <c r="H288" s="579"/>
      <c r="I288" s="579"/>
      <c r="J288" s="579"/>
      <c r="K288" s="579"/>
      <c r="L288" s="579"/>
      <c r="M288" s="579"/>
      <c r="N288" s="579"/>
      <c r="O288" s="579"/>
      <c r="P288" s="579"/>
      <c r="Q288" s="579"/>
      <c r="R288" s="579"/>
      <c r="S288" s="579"/>
      <c r="T288" s="579"/>
      <c r="U288" s="579"/>
      <c r="V288" s="579"/>
      <c r="W288" s="579"/>
      <c r="X288" s="579"/>
      <c r="Y288" s="579"/>
      <c r="Z288" s="579"/>
    </row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67">
    <mergeCell ref="B2:E2"/>
    <mergeCell ref="B10:B11"/>
    <mergeCell ref="C10:C11"/>
    <mergeCell ref="E10:E11"/>
    <mergeCell ref="F10:O10"/>
    <mergeCell ref="C36:D36"/>
    <mergeCell ref="B38:B39"/>
    <mergeCell ref="B28:P28"/>
    <mergeCell ref="X10:Y10"/>
    <mergeCell ref="F11:G11"/>
    <mergeCell ref="H11:I11"/>
    <mergeCell ref="J11:K11"/>
    <mergeCell ref="L11:M11"/>
    <mergeCell ref="N11:O11"/>
    <mergeCell ref="S11:V11"/>
    <mergeCell ref="P10:P11"/>
    <mergeCell ref="Q13:Q14"/>
    <mergeCell ref="Q18:Q21"/>
    <mergeCell ref="C23:D23"/>
    <mergeCell ref="B27:E27"/>
    <mergeCell ref="C16:D16"/>
    <mergeCell ref="B31:E31"/>
    <mergeCell ref="B32:B33"/>
    <mergeCell ref="C32:D33"/>
    <mergeCell ref="B34:B35"/>
    <mergeCell ref="C34:D35"/>
    <mergeCell ref="C47:D47"/>
    <mergeCell ref="C37:D37"/>
    <mergeCell ref="C40:D40"/>
    <mergeCell ref="C41:D41"/>
    <mergeCell ref="C42:D42"/>
    <mergeCell ref="C43:D43"/>
    <mergeCell ref="C44:D44"/>
    <mergeCell ref="C45:D45"/>
    <mergeCell ref="C38:D39"/>
    <mergeCell ref="C48:D48"/>
    <mergeCell ref="C49:D49"/>
    <mergeCell ref="B50:B51"/>
    <mergeCell ref="C50:D51"/>
    <mergeCell ref="B52:B53"/>
    <mergeCell ref="C52:D53"/>
    <mergeCell ref="B56:E56"/>
    <mergeCell ref="B57:E57"/>
    <mergeCell ref="B58:E58"/>
    <mergeCell ref="B59:B60"/>
    <mergeCell ref="C59:C60"/>
    <mergeCell ref="D59:E59"/>
    <mergeCell ref="C70:E70"/>
    <mergeCell ref="P59:P60"/>
    <mergeCell ref="D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B71:E71"/>
    <mergeCell ref="C72:D72"/>
    <mergeCell ref="F75:O75"/>
    <mergeCell ref="F76:G76"/>
    <mergeCell ref="H76:I76"/>
    <mergeCell ref="J76:K76"/>
    <mergeCell ref="L76:M76"/>
    <mergeCell ref="N76:O76"/>
  </mergeCells>
  <conditionalFormatting sqref="E78 C80:D80">
    <cfRule type="cellIs" dxfId="117" priority="8" operator="greaterThan">
      <formula>0</formula>
    </cfRule>
  </conditionalFormatting>
  <conditionalFormatting sqref="V13">
    <cfRule type="cellIs" dxfId="116" priority="9" operator="lessThan">
      <formula>$U$13</formula>
    </cfRule>
  </conditionalFormatting>
  <conditionalFormatting sqref="V14">
    <cfRule type="cellIs" dxfId="115" priority="10" operator="lessThan">
      <formula>$U$14</formula>
    </cfRule>
  </conditionalFormatting>
  <conditionalFormatting sqref="V16">
    <cfRule type="cellIs" dxfId="114" priority="11" operator="lessThan">
      <formula>$U$16</formula>
    </cfRule>
  </conditionalFormatting>
  <conditionalFormatting sqref="F54:O54">
    <cfRule type="cellIs" dxfId="113" priority="12" operator="lessThan">
      <formula>$F$46/2</formula>
    </cfRule>
  </conditionalFormatting>
  <conditionalFormatting sqref="P57">
    <cfRule type="cellIs" dxfId="112" priority="13" operator="lessThan">
      <formula>#REF!</formula>
    </cfRule>
  </conditionalFormatting>
  <conditionalFormatting sqref="P57">
    <cfRule type="cellIs" dxfId="111" priority="14" operator="greaterThan">
      <formula>#REF!</formula>
    </cfRule>
  </conditionalFormatting>
  <conditionalFormatting sqref="H55">
    <cfRule type="cellIs" dxfId="110" priority="18" operator="lessThan">
      <formula>$H$56</formula>
    </cfRule>
  </conditionalFormatting>
  <conditionalFormatting sqref="H55">
    <cfRule type="cellIs" dxfId="109" priority="19" operator="greaterThan">
      <formula>$H$56</formula>
    </cfRule>
  </conditionalFormatting>
  <conditionalFormatting sqref="I55">
    <cfRule type="cellIs" dxfId="108" priority="20" operator="lessThan">
      <formula>$I$56</formula>
    </cfRule>
  </conditionalFormatting>
  <conditionalFormatting sqref="I55">
    <cfRule type="cellIs" dxfId="107" priority="21" operator="greaterThan">
      <formula>$I$56</formula>
    </cfRule>
  </conditionalFormatting>
  <conditionalFormatting sqref="J55">
    <cfRule type="cellIs" dxfId="106" priority="22" operator="lessThan">
      <formula>$J$56</formula>
    </cfRule>
  </conditionalFormatting>
  <conditionalFormatting sqref="J55">
    <cfRule type="cellIs" dxfId="105" priority="23" operator="greaterThan">
      <formula>$J$56</formula>
    </cfRule>
  </conditionalFormatting>
  <conditionalFormatting sqref="K55">
    <cfRule type="cellIs" dxfId="104" priority="24" operator="lessThan">
      <formula>$K$56</formula>
    </cfRule>
  </conditionalFormatting>
  <conditionalFormatting sqref="K55">
    <cfRule type="cellIs" dxfId="103" priority="25" operator="greaterThan">
      <formula>$K$56</formula>
    </cfRule>
  </conditionalFormatting>
  <conditionalFormatting sqref="L55">
    <cfRule type="cellIs" dxfId="102" priority="26" operator="lessThan">
      <formula>$L$56</formula>
    </cfRule>
  </conditionalFormatting>
  <conditionalFormatting sqref="L55">
    <cfRule type="cellIs" dxfId="101" priority="27" operator="greaterThan">
      <formula>$L$56</formula>
    </cfRule>
  </conditionalFormatting>
  <conditionalFormatting sqref="M55">
    <cfRule type="cellIs" dxfId="100" priority="28" operator="lessThan">
      <formula>$M$56</formula>
    </cfRule>
  </conditionalFormatting>
  <conditionalFormatting sqref="M55">
    <cfRule type="cellIs" dxfId="99" priority="29" operator="greaterThan">
      <formula>$M$56</formula>
    </cfRule>
  </conditionalFormatting>
  <conditionalFormatting sqref="N55">
    <cfRule type="cellIs" dxfId="98" priority="30" operator="lessThan">
      <formula>$N$56</formula>
    </cfRule>
  </conditionalFormatting>
  <conditionalFormatting sqref="N55">
    <cfRule type="cellIs" dxfId="97" priority="31" operator="greaterThan">
      <formula>$N$56</formula>
    </cfRule>
  </conditionalFormatting>
  <conditionalFormatting sqref="O55">
    <cfRule type="cellIs" dxfId="96" priority="32" operator="lessThan">
      <formula>$O$56</formula>
    </cfRule>
  </conditionalFormatting>
  <conditionalFormatting sqref="O55">
    <cfRule type="cellIs" dxfId="95" priority="33" operator="greaterThan">
      <formula>$O$56</formula>
    </cfRule>
  </conditionalFormatting>
  <conditionalFormatting sqref="F58:G58">
    <cfRule type="cellIs" dxfId="94" priority="7" operator="notEqual">
      <formula>$F$76</formula>
    </cfRule>
  </conditionalFormatting>
  <conditionalFormatting sqref="H58:I58">
    <cfRule type="cellIs" dxfId="93" priority="6" operator="notEqual">
      <formula>$H$76</formula>
    </cfRule>
  </conditionalFormatting>
  <conditionalFormatting sqref="J58:K58">
    <cfRule type="cellIs" dxfId="92" priority="5" operator="notEqual">
      <formula>$J$76</formula>
    </cfRule>
  </conditionalFormatting>
  <conditionalFormatting sqref="L58:M58">
    <cfRule type="cellIs" dxfId="91" priority="4" operator="notEqual">
      <formula>$L$76</formula>
    </cfRule>
  </conditionalFormatting>
  <conditionalFormatting sqref="N58:O58">
    <cfRule type="cellIs" dxfId="90" priority="3" operator="notEqual">
      <formula>$N$76</formula>
    </cfRule>
  </conditionalFormatting>
  <conditionalFormatting sqref="N56:O56">
    <cfRule type="cellIs" dxfId="89" priority="1" operator="lessThan">
      <formula>#REF!</formula>
    </cfRule>
  </conditionalFormatting>
  <conditionalFormatting sqref="N56:O56">
    <cfRule type="cellIs" dxfId="88" priority="2" operator="greaterThan">
      <formula>#REF!</formula>
    </cfRule>
  </conditionalFormatting>
  <dataValidations count="7">
    <dataValidation type="list" allowBlank="1" showErrorMessage="1" sqref="E48:E49">
      <formula1>$T$13:$T$16</formula1>
    </dataValidation>
    <dataValidation type="list" allowBlank="1" showErrorMessage="1" sqref="F57:O57 E47 E50:E53 E32:E45">
      <formula1>$C$7:$C$8</formula1>
    </dataValidation>
    <dataValidation type="list" allowBlank="1" showErrorMessage="1" sqref="D30">
      <formula1>$Y$13:$Y$16</formula1>
    </dataValidation>
    <dataValidation type="list" allowBlank="1" showInputMessage="1" showErrorMessage="1" sqref="T13:T14">
      <formula1>$C$7:$C$8</formula1>
    </dataValidation>
    <dataValidation type="list" allowBlank="1" showErrorMessage="1" sqref="D29">
      <formula1>$T$21:$T$23</formula1>
    </dataValidation>
    <dataValidation type="list" allowBlank="1" showErrorMessage="1" sqref="C29:C30">
      <formula1>$Y$12:$Y$20</formula1>
    </dataValidation>
    <dataValidation type="list" allowBlank="1" showErrorMessage="1" sqref="D13:D14">
      <formula1>$T$21:$T$24</formula1>
    </dataValidation>
  </dataValidations>
  <printOptions horizontalCentered="1"/>
  <pageMargins left="0.78740157480314965" right="0.39370078740157483" top="0.98425196850393704" bottom="0.98425196850393704" header="0" footer="0"/>
  <pageSetup paperSize="9" scale="43" fitToHeight="0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zoomScale="70" zoomScaleNormal="70" workbookViewId="0">
      <pane ySplit="11" topLeftCell="A12" activePane="bottomLeft" state="frozen"/>
      <selection pane="bottomLeft" activeCell="M38" sqref="L38:M38"/>
    </sheetView>
  </sheetViews>
  <sheetFormatPr defaultColWidth="14.44140625" defaultRowHeight="15" customHeight="1"/>
  <cols>
    <col min="1" max="1" width="21.44140625" style="281" customWidth="1"/>
    <col min="2" max="2" width="3.44140625" style="281" customWidth="1"/>
    <col min="3" max="3" width="31.5546875" style="281" customWidth="1"/>
    <col min="4" max="4" width="9" style="281" customWidth="1"/>
    <col min="5" max="5" width="12.44140625" style="281" customWidth="1"/>
    <col min="6" max="9" width="5.77734375" style="281" customWidth="1"/>
    <col min="10" max="10" width="5.44140625" style="281" customWidth="1"/>
    <col min="11" max="11" width="7.44140625" style="281" customWidth="1"/>
    <col min="12" max="12" width="5.5546875" style="281" customWidth="1"/>
    <col min="13" max="13" width="5.77734375" style="281" customWidth="1"/>
    <col min="14" max="14" width="7.5546875" style="281" customWidth="1"/>
    <col min="15" max="15" width="6.77734375" style="281" customWidth="1"/>
    <col min="16" max="16" width="18.77734375" style="281" customWidth="1"/>
    <col min="17" max="17" width="5.5546875" style="281" customWidth="1"/>
    <col min="18" max="19" width="8.77734375" style="281" customWidth="1"/>
    <col min="20" max="20" width="19.44140625" style="281" customWidth="1"/>
    <col min="21" max="22" width="14.21875" style="281" customWidth="1"/>
    <col min="23" max="23" width="15.77734375" style="281" customWidth="1"/>
    <col min="24" max="24" width="40.21875" style="281" customWidth="1"/>
    <col min="25" max="25" width="24.5546875" style="281" customWidth="1"/>
    <col min="26" max="16384" width="14.44140625" style="281"/>
  </cols>
  <sheetData>
    <row r="1" spans="1:25" ht="25.5" customHeight="1">
      <c r="B1" s="280" t="s">
        <v>1</v>
      </c>
      <c r="Q1" s="279"/>
    </row>
    <row r="2" spans="1:25" ht="12.75" customHeight="1">
      <c r="B2" s="423" t="s">
        <v>265</v>
      </c>
      <c r="C2" s="423"/>
      <c r="D2" s="424"/>
      <c r="E2" s="282"/>
      <c r="L2" s="282"/>
      <c r="M2" s="282"/>
      <c r="N2" s="282"/>
      <c r="O2" s="282"/>
      <c r="Q2" s="279"/>
    </row>
    <row r="3" spans="1:25" ht="12.75" customHeight="1">
      <c r="B3" s="283" t="s">
        <v>15</v>
      </c>
      <c r="L3" s="284"/>
      <c r="M3" s="284"/>
      <c r="N3" s="284"/>
      <c r="Q3" s="279"/>
    </row>
    <row r="4" spans="1:25" ht="12.75" customHeight="1">
      <c r="B4" s="283" t="s">
        <v>16</v>
      </c>
      <c r="L4" s="284"/>
      <c r="M4" s="284"/>
      <c r="N4" s="284"/>
      <c r="Q4" s="279"/>
    </row>
    <row r="5" spans="1:25" ht="12.75" customHeight="1">
      <c r="B5" s="283" t="s">
        <v>17</v>
      </c>
      <c r="D5" s="282" t="str">
        <f>IF($C$29=0," ",$C$29)</f>
        <v>język obcy nowożytny</v>
      </c>
      <c r="H5" s="282" t="str">
        <f>IF(C30=0," ",C30)</f>
        <v>matematyka</v>
      </c>
      <c r="L5" s="284"/>
      <c r="M5" s="284"/>
      <c r="N5" s="284"/>
      <c r="Q5" s="279"/>
    </row>
    <row r="6" spans="1:25" ht="12.75" customHeight="1">
      <c r="B6" s="283" t="s">
        <v>22</v>
      </c>
      <c r="D6" s="282"/>
      <c r="H6" s="282"/>
      <c r="L6" s="284"/>
      <c r="M6" s="284"/>
      <c r="N6" s="284"/>
      <c r="Q6" s="279"/>
    </row>
    <row r="7" spans="1:25" ht="12.75" customHeight="1">
      <c r="B7" s="283"/>
      <c r="C7" s="285" t="s">
        <v>266</v>
      </c>
      <c r="D7" s="286" t="s">
        <v>267</v>
      </c>
      <c r="H7" s="282"/>
      <c r="L7" s="284"/>
      <c r="M7" s="284"/>
      <c r="N7" s="284"/>
      <c r="Q7" s="279"/>
    </row>
    <row r="8" spans="1:25" ht="12.75" customHeight="1">
      <c r="B8" s="283"/>
      <c r="C8" s="285" t="s">
        <v>268</v>
      </c>
      <c r="D8" s="286" t="s">
        <v>269</v>
      </c>
      <c r="H8" s="282"/>
      <c r="L8" s="284"/>
      <c r="M8" s="284"/>
      <c r="N8" s="284"/>
      <c r="Q8" s="279"/>
    </row>
    <row r="9" spans="1:25" ht="12.75" customHeight="1">
      <c r="Q9" s="279"/>
    </row>
    <row r="10" spans="1:25" ht="24.75" customHeight="1">
      <c r="B10" s="848" t="s">
        <v>4</v>
      </c>
      <c r="C10" s="870" t="s">
        <v>5</v>
      </c>
      <c r="D10" s="287"/>
      <c r="E10" s="871"/>
      <c r="F10" s="852" t="s">
        <v>6</v>
      </c>
      <c r="G10" s="853"/>
      <c r="H10" s="853"/>
      <c r="I10" s="853"/>
      <c r="J10" s="853"/>
      <c r="K10" s="853"/>
      <c r="L10" s="853"/>
      <c r="M10" s="853"/>
      <c r="N10" s="853"/>
      <c r="O10" s="851"/>
      <c r="P10" s="854" t="s">
        <v>44</v>
      </c>
      <c r="Q10" s="288"/>
      <c r="X10" s="855" t="s">
        <v>7</v>
      </c>
      <c r="Y10" s="851"/>
    </row>
    <row r="11" spans="1:25" ht="25.5" customHeight="1">
      <c r="B11" s="849"/>
      <c r="C11" s="858"/>
      <c r="D11" s="289"/>
      <c r="E11" s="872"/>
      <c r="F11" s="852" t="s">
        <v>8</v>
      </c>
      <c r="G11" s="851"/>
      <c r="H11" s="852" t="s">
        <v>9</v>
      </c>
      <c r="I11" s="851"/>
      <c r="J11" s="852" t="s">
        <v>10</v>
      </c>
      <c r="K11" s="851"/>
      <c r="L11" s="852" t="s">
        <v>11</v>
      </c>
      <c r="M11" s="851"/>
      <c r="N11" s="860" t="s">
        <v>45</v>
      </c>
      <c r="O11" s="851"/>
      <c r="P11" s="849"/>
      <c r="Q11" s="288"/>
      <c r="S11" s="855" t="s">
        <v>46</v>
      </c>
      <c r="T11" s="853"/>
      <c r="U11" s="853"/>
      <c r="V11" s="851"/>
      <c r="X11" s="290" t="s">
        <v>47</v>
      </c>
      <c r="Y11" s="291" t="s">
        <v>48</v>
      </c>
    </row>
    <row r="12" spans="1:25" ht="12.75" customHeight="1">
      <c r="A12" s="292"/>
      <c r="B12" s="402">
        <v>1</v>
      </c>
      <c r="C12" s="41" t="s">
        <v>14</v>
      </c>
      <c r="D12" s="43"/>
      <c r="E12" s="44" t="s">
        <v>49</v>
      </c>
      <c r="F12" s="45">
        <v>3</v>
      </c>
      <c r="G12" s="45">
        <v>3</v>
      </c>
      <c r="H12" s="45">
        <v>3</v>
      </c>
      <c r="I12" s="45">
        <v>3</v>
      </c>
      <c r="J12" s="45">
        <v>3</v>
      </c>
      <c r="K12" s="45">
        <v>3</v>
      </c>
      <c r="L12" s="45">
        <v>3</v>
      </c>
      <c r="M12" s="45">
        <v>3</v>
      </c>
      <c r="N12" s="45">
        <v>4</v>
      </c>
      <c r="O12" s="45">
        <v>4</v>
      </c>
      <c r="P12" s="295">
        <f t="shared" ref="P12:P27" si="0">SUM(F12:O12)/2</f>
        <v>16</v>
      </c>
      <c r="Q12" s="296"/>
      <c r="S12" s="297"/>
      <c r="T12" s="297" t="s">
        <v>50</v>
      </c>
      <c r="U12" s="297" t="s">
        <v>51</v>
      </c>
      <c r="V12" s="297" t="s">
        <v>52</v>
      </c>
      <c r="X12" s="297"/>
      <c r="Y12" s="297"/>
    </row>
    <row r="13" spans="1:25" ht="12.75" customHeight="1">
      <c r="A13" s="292"/>
      <c r="B13" s="402">
        <v>2</v>
      </c>
      <c r="C13" s="41" t="s">
        <v>24</v>
      </c>
      <c r="D13" s="48" t="s">
        <v>53</v>
      </c>
      <c r="E13" s="44" t="s">
        <v>54</v>
      </c>
      <c r="F13" s="45">
        <v>2</v>
      </c>
      <c r="G13" s="45">
        <v>2</v>
      </c>
      <c r="H13" s="45">
        <v>2</v>
      </c>
      <c r="I13" s="45">
        <v>2</v>
      </c>
      <c r="J13" s="45">
        <v>2</v>
      </c>
      <c r="K13" s="45">
        <v>2</v>
      </c>
      <c r="L13" s="45">
        <v>3</v>
      </c>
      <c r="M13" s="45">
        <v>3</v>
      </c>
      <c r="N13" s="45">
        <v>3</v>
      </c>
      <c r="O13" s="45">
        <v>3</v>
      </c>
      <c r="P13" s="295">
        <f t="shared" si="0"/>
        <v>12</v>
      </c>
      <c r="Q13" s="861">
        <f>SUM(P13:P14)</f>
        <v>20</v>
      </c>
      <c r="S13" s="297" t="s">
        <v>55</v>
      </c>
      <c r="T13" s="405" t="s">
        <v>266</v>
      </c>
      <c r="U13" s="299">
        <v>650</v>
      </c>
      <c r="V13" s="299" t="e">
        <f>SUMIF($E$32:$E$39,$T13,#REF!)+SUMIF($E$41:$E$47,$T13,#REF!)</f>
        <v>#REF!</v>
      </c>
      <c r="X13" s="297" t="s">
        <v>14</v>
      </c>
      <c r="Y13" s="297" t="s">
        <v>24</v>
      </c>
    </row>
    <row r="14" spans="1:25" ht="12.75" customHeight="1">
      <c r="A14" s="292"/>
      <c r="B14" s="402">
        <v>3</v>
      </c>
      <c r="C14" s="41" t="s">
        <v>56</v>
      </c>
      <c r="D14" s="48" t="s">
        <v>57</v>
      </c>
      <c r="E14" s="44" t="s">
        <v>49</v>
      </c>
      <c r="F14" s="45">
        <v>2</v>
      </c>
      <c r="G14" s="45">
        <v>2</v>
      </c>
      <c r="H14" s="45">
        <v>2</v>
      </c>
      <c r="I14" s="45">
        <v>2</v>
      </c>
      <c r="J14" s="45">
        <v>2</v>
      </c>
      <c r="K14" s="45">
        <v>2</v>
      </c>
      <c r="L14" s="45">
        <v>1</v>
      </c>
      <c r="M14" s="45">
        <v>1</v>
      </c>
      <c r="N14" s="45">
        <v>1</v>
      </c>
      <c r="O14" s="45">
        <v>1</v>
      </c>
      <c r="P14" s="295">
        <f t="shared" si="0"/>
        <v>8</v>
      </c>
      <c r="Q14" s="849"/>
      <c r="S14" s="297" t="s">
        <v>58</v>
      </c>
      <c r="T14" s="405" t="s">
        <v>268</v>
      </c>
      <c r="U14" s="299">
        <v>450</v>
      </c>
      <c r="V14" s="299" t="e">
        <f>SUMIF($E$32:$E$39,$T14,#REF!)+SUMIF($E$41:$E$47,$T14,#REF!)</f>
        <v>#REF!</v>
      </c>
      <c r="X14" s="297" t="s">
        <v>29</v>
      </c>
      <c r="Y14" s="297" t="s">
        <v>26</v>
      </c>
    </row>
    <row r="15" spans="1:25" ht="12.75" customHeight="1">
      <c r="A15" s="292"/>
      <c r="B15" s="402">
        <v>4</v>
      </c>
      <c r="C15" s="41" t="s">
        <v>26</v>
      </c>
      <c r="D15" s="43"/>
      <c r="E15" s="44" t="s">
        <v>49</v>
      </c>
      <c r="F15" s="45">
        <v>1</v>
      </c>
      <c r="G15" s="45">
        <v>1</v>
      </c>
      <c r="H15" s="45">
        <v>1</v>
      </c>
      <c r="I15" s="45">
        <v>1</v>
      </c>
      <c r="J15" s="45">
        <v>2</v>
      </c>
      <c r="K15" s="45">
        <v>2</v>
      </c>
      <c r="L15" s="45">
        <v>2</v>
      </c>
      <c r="M15" s="45">
        <v>2</v>
      </c>
      <c r="N15" s="45">
        <v>2</v>
      </c>
      <c r="O15" s="45"/>
      <c r="P15" s="295">
        <f t="shared" si="0"/>
        <v>7</v>
      </c>
      <c r="Q15" s="296"/>
      <c r="S15" s="488" t="s">
        <v>145</v>
      </c>
      <c r="T15" s="489" t="s">
        <v>306</v>
      </c>
      <c r="U15" s="488"/>
      <c r="X15" s="297" t="s">
        <v>30</v>
      </c>
      <c r="Y15" s="297" t="s">
        <v>31</v>
      </c>
    </row>
    <row r="16" spans="1:25" ht="12.75" customHeight="1">
      <c r="A16" s="292"/>
      <c r="B16" s="402">
        <v>5</v>
      </c>
      <c r="C16" s="733" t="s">
        <v>341</v>
      </c>
      <c r="D16" s="734"/>
      <c r="E16" s="44" t="s">
        <v>49</v>
      </c>
      <c r="F16" s="45"/>
      <c r="G16" s="45"/>
      <c r="H16" s="45">
        <v>1</v>
      </c>
      <c r="I16" s="45">
        <v>1</v>
      </c>
      <c r="J16" s="45">
        <v>1</v>
      </c>
      <c r="K16" s="45">
        <v>1</v>
      </c>
      <c r="L16" s="45">
        <v>1</v>
      </c>
      <c r="M16" s="45">
        <v>1</v>
      </c>
      <c r="N16" s="45"/>
      <c r="O16" s="45"/>
      <c r="P16" s="295">
        <f t="shared" si="0"/>
        <v>3</v>
      </c>
      <c r="Q16" s="296"/>
      <c r="S16" s="406"/>
      <c r="T16" s="407"/>
      <c r="U16" s="296"/>
      <c r="V16" s="296"/>
      <c r="X16" s="297" t="s">
        <v>33</v>
      </c>
      <c r="Y16" s="297" t="s">
        <v>34</v>
      </c>
    </row>
    <row r="17" spans="1:25" ht="12.75" customHeight="1">
      <c r="A17" s="292"/>
      <c r="B17" s="402">
        <v>6</v>
      </c>
      <c r="C17" s="293" t="s">
        <v>285</v>
      </c>
      <c r="D17" s="300"/>
      <c r="E17" s="294" t="str">
        <f>IF(OR($C$29=C17,$C$30=C17),"R","P")</f>
        <v>P</v>
      </c>
      <c r="F17" s="45">
        <v>1</v>
      </c>
      <c r="G17" s="45">
        <v>1</v>
      </c>
      <c r="H17" s="45">
        <v>1</v>
      </c>
      <c r="I17" s="45">
        <v>1</v>
      </c>
      <c r="J17" s="45"/>
      <c r="K17" s="45"/>
      <c r="L17" s="45"/>
      <c r="M17" s="45"/>
      <c r="N17" s="45"/>
      <c r="O17" s="45"/>
      <c r="P17" s="295">
        <f t="shared" si="0"/>
        <v>2</v>
      </c>
      <c r="Q17" s="296"/>
      <c r="X17" s="297" t="s">
        <v>35</v>
      </c>
      <c r="Y17" s="297" t="s">
        <v>36</v>
      </c>
    </row>
    <row r="18" spans="1:25" ht="12.75" customHeight="1">
      <c r="A18" s="292"/>
      <c r="B18" s="402">
        <v>7</v>
      </c>
      <c r="C18" s="41" t="s">
        <v>31</v>
      </c>
      <c r="D18" s="43"/>
      <c r="E18" s="44" t="s">
        <v>49</v>
      </c>
      <c r="F18" s="55">
        <v>1</v>
      </c>
      <c r="G18" s="55">
        <v>1</v>
      </c>
      <c r="H18" s="55">
        <v>1</v>
      </c>
      <c r="I18" s="55">
        <v>1</v>
      </c>
      <c r="J18" s="55">
        <v>1</v>
      </c>
      <c r="K18" s="55">
        <v>1</v>
      </c>
      <c r="L18" s="55">
        <v>1</v>
      </c>
      <c r="M18" s="55">
        <v>1</v>
      </c>
      <c r="N18" s="45"/>
      <c r="O18" s="45"/>
      <c r="P18" s="295">
        <f t="shared" si="0"/>
        <v>4</v>
      </c>
      <c r="Q18" s="861">
        <f>SUM(P18:P21)</f>
        <v>16</v>
      </c>
      <c r="X18" s="297" t="s">
        <v>37</v>
      </c>
      <c r="Y18" s="297" t="s">
        <v>38</v>
      </c>
    </row>
    <row r="19" spans="1:25" ht="12.75" customHeight="1">
      <c r="A19" s="292"/>
      <c r="B19" s="402">
        <v>8</v>
      </c>
      <c r="C19" s="41" t="s">
        <v>34</v>
      </c>
      <c r="D19" s="43"/>
      <c r="E19" s="44" t="s">
        <v>49</v>
      </c>
      <c r="F19" s="55">
        <v>1</v>
      </c>
      <c r="G19" s="55">
        <v>1</v>
      </c>
      <c r="H19" s="55">
        <v>1</v>
      </c>
      <c r="I19" s="55">
        <v>1</v>
      </c>
      <c r="J19" s="55">
        <v>1</v>
      </c>
      <c r="K19" s="55">
        <v>1</v>
      </c>
      <c r="L19" s="55">
        <v>1</v>
      </c>
      <c r="M19" s="55">
        <v>1</v>
      </c>
      <c r="N19" s="45"/>
      <c r="O19" s="45"/>
      <c r="P19" s="295">
        <f t="shared" si="0"/>
        <v>4</v>
      </c>
      <c r="Q19" s="862"/>
      <c r="X19" s="297"/>
      <c r="Y19" s="297" t="s">
        <v>39</v>
      </c>
    </row>
    <row r="20" spans="1:25" ht="12.75" customHeight="1">
      <c r="A20" s="292"/>
      <c r="B20" s="402">
        <v>9</v>
      </c>
      <c r="C20" s="41" t="s">
        <v>36</v>
      </c>
      <c r="D20" s="43"/>
      <c r="E20" s="44" t="s">
        <v>49</v>
      </c>
      <c r="F20" s="55">
        <v>1</v>
      </c>
      <c r="G20" s="55">
        <v>1</v>
      </c>
      <c r="H20" s="55">
        <v>1</v>
      </c>
      <c r="I20" s="55">
        <v>1</v>
      </c>
      <c r="J20" s="55">
        <v>1</v>
      </c>
      <c r="K20" s="55">
        <v>1</v>
      </c>
      <c r="L20" s="55">
        <v>1</v>
      </c>
      <c r="M20" s="55">
        <v>1</v>
      </c>
      <c r="N20" s="45"/>
      <c r="O20" s="45"/>
      <c r="P20" s="295">
        <f t="shared" si="0"/>
        <v>4</v>
      </c>
      <c r="Q20" s="862"/>
      <c r="S20" s="281" t="s">
        <v>65</v>
      </c>
      <c r="X20" s="297"/>
      <c r="Y20" s="297" t="s">
        <v>40</v>
      </c>
    </row>
    <row r="21" spans="1:25" ht="12.75" customHeight="1">
      <c r="A21" s="292"/>
      <c r="B21" s="402">
        <v>10</v>
      </c>
      <c r="C21" s="41" t="s">
        <v>38</v>
      </c>
      <c r="D21" s="43"/>
      <c r="E21" s="44" t="s">
        <v>49</v>
      </c>
      <c r="F21" s="55">
        <v>1</v>
      </c>
      <c r="G21" s="55">
        <v>1</v>
      </c>
      <c r="H21" s="55">
        <v>1</v>
      </c>
      <c r="I21" s="55">
        <v>1</v>
      </c>
      <c r="J21" s="55">
        <v>1</v>
      </c>
      <c r="K21" s="55">
        <v>1</v>
      </c>
      <c r="L21" s="55">
        <v>1</v>
      </c>
      <c r="M21" s="55">
        <v>1</v>
      </c>
      <c r="N21" s="45"/>
      <c r="O21" s="45"/>
      <c r="P21" s="295">
        <f t="shared" si="0"/>
        <v>4</v>
      </c>
      <c r="Q21" s="849"/>
      <c r="T21" s="282" t="s">
        <v>66</v>
      </c>
      <c r="U21" s="406" t="s">
        <v>67</v>
      </c>
      <c r="X21" s="279"/>
      <c r="Y21" s="279"/>
    </row>
    <row r="22" spans="1:25" ht="12.75" customHeight="1">
      <c r="A22" s="292"/>
      <c r="B22" s="402">
        <v>11</v>
      </c>
      <c r="C22" s="41" t="s">
        <v>39</v>
      </c>
      <c r="D22" s="43"/>
      <c r="E22" s="44" t="s">
        <v>54</v>
      </c>
      <c r="F22" s="45">
        <v>2</v>
      </c>
      <c r="G22" s="45">
        <v>2</v>
      </c>
      <c r="H22" s="45">
        <v>3</v>
      </c>
      <c r="I22" s="45">
        <v>3</v>
      </c>
      <c r="J22" s="45">
        <v>3</v>
      </c>
      <c r="K22" s="45">
        <v>3</v>
      </c>
      <c r="L22" s="45">
        <v>3</v>
      </c>
      <c r="M22" s="45">
        <v>3</v>
      </c>
      <c r="N22" s="45">
        <v>3</v>
      </c>
      <c r="O22" s="45">
        <v>3</v>
      </c>
      <c r="P22" s="295">
        <f t="shared" si="0"/>
        <v>14</v>
      </c>
      <c r="Q22" s="296"/>
      <c r="T22" s="282" t="s">
        <v>53</v>
      </c>
      <c r="U22" s="406" t="s">
        <v>68</v>
      </c>
      <c r="X22" s="279"/>
      <c r="Y22" s="279"/>
    </row>
    <row r="23" spans="1:25" ht="12.75" customHeight="1">
      <c r="A23" s="292"/>
      <c r="B23" s="402">
        <v>12</v>
      </c>
      <c r="C23" s="732" t="s">
        <v>40</v>
      </c>
      <c r="D23" s="703"/>
      <c r="E23" s="44" t="s">
        <v>49</v>
      </c>
      <c r="F23" s="45">
        <v>2</v>
      </c>
      <c r="G23" s="45">
        <v>2</v>
      </c>
      <c r="H23" s="45">
        <v>1</v>
      </c>
      <c r="I23" s="45">
        <v>1</v>
      </c>
      <c r="J23" s="45"/>
      <c r="K23" s="45"/>
      <c r="L23" s="45"/>
      <c r="M23" s="45"/>
      <c r="N23" s="45"/>
      <c r="O23" s="45"/>
      <c r="P23" s="295">
        <f t="shared" si="0"/>
        <v>3</v>
      </c>
      <c r="Q23" s="296"/>
      <c r="T23" s="282" t="s">
        <v>69</v>
      </c>
      <c r="U23" s="406" t="s">
        <v>70</v>
      </c>
    </row>
    <row r="24" spans="1:25" ht="12.75" customHeight="1">
      <c r="A24" s="292"/>
      <c r="B24" s="402">
        <v>13</v>
      </c>
      <c r="C24" s="41" t="s">
        <v>72</v>
      </c>
      <c r="D24" s="43"/>
      <c r="E24" s="44"/>
      <c r="F24" s="45">
        <v>3</v>
      </c>
      <c r="G24" s="45">
        <v>3</v>
      </c>
      <c r="H24" s="45">
        <v>3</v>
      </c>
      <c r="I24" s="45">
        <v>3</v>
      </c>
      <c r="J24" s="45">
        <v>3</v>
      </c>
      <c r="K24" s="45">
        <v>3</v>
      </c>
      <c r="L24" s="45">
        <v>3</v>
      </c>
      <c r="M24" s="45">
        <v>3</v>
      </c>
      <c r="N24" s="45">
        <v>3</v>
      </c>
      <c r="O24" s="45">
        <v>3</v>
      </c>
      <c r="P24" s="295">
        <f t="shared" si="0"/>
        <v>15</v>
      </c>
      <c r="Q24" s="296"/>
      <c r="T24" s="282" t="s">
        <v>57</v>
      </c>
      <c r="U24" s="406" t="s">
        <v>71</v>
      </c>
    </row>
    <row r="25" spans="1:25" ht="12.75" customHeight="1">
      <c r="A25" s="292"/>
      <c r="B25" s="402">
        <v>14</v>
      </c>
      <c r="C25" s="41" t="s">
        <v>73</v>
      </c>
      <c r="D25" s="43"/>
      <c r="E25" s="44"/>
      <c r="F25" s="45">
        <v>1</v>
      </c>
      <c r="G25" s="45">
        <v>1</v>
      </c>
      <c r="H25" s="45"/>
      <c r="I25" s="45"/>
      <c r="J25" s="45"/>
      <c r="K25" s="45"/>
      <c r="L25" s="45"/>
      <c r="M25" s="45"/>
      <c r="N25" s="45"/>
      <c r="O25" s="45"/>
      <c r="P25" s="295">
        <f t="shared" si="0"/>
        <v>1</v>
      </c>
      <c r="Q25" s="296"/>
    </row>
    <row r="26" spans="1:25" ht="12.75" customHeight="1">
      <c r="A26" s="292"/>
      <c r="B26" s="402">
        <v>15</v>
      </c>
      <c r="C26" s="41" t="s">
        <v>74</v>
      </c>
      <c r="D26" s="43"/>
      <c r="E26" s="44"/>
      <c r="F26" s="45">
        <v>1</v>
      </c>
      <c r="G26" s="45">
        <v>1</v>
      </c>
      <c r="H26" s="45">
        <v>1</v>
      </c>
      <c r="I26" s="45">
        <v>1</v>
      </c>
      <c r="J26" s="45">
        <v>1</v>
      </c>
      <c r="K26" s="45">
        <v>1</v>
      </c>
      <c r="L26" s="45">
        <v>1</v>
      </c>
      <c r="M26" s="45">
        <v>1</v>
      </c>
      <c r="N26" s="45">
        <v>1</v>
      </c>
      <c r="O26" s="45">
        <v>1</v>
      </c>
      <c r="P26" s="295">
        <f t="shared" si="0"/>
        <v>5</v>
      </c>
      <c r="Q26" s="296"/>
    </row>
    <row r="27" spans="1:25" ht="27.75" customHeight="1">
      <c r="B27" s="863" t="s">
        <v>75</v>
      </c>
      <c r="C27" s="864"/>
      <c r="D27" s="864"/>
      <c r="E27" s="865"/>
      <c r="F27" s="301">
        <f t="shared" ref="F27:O27" si="1">SUM(F12:F26)</f>
        <v>22</v>
      </c>
      <c r="G27" s="301">
        <f t="shared" si="1"/>
        <v>22</v>
      </c>
      <c r="H27" s="301">
        <f t="shared" si="1"/>
        <v>22</v>
      </c>
      <c r="I27" s="301">
        <f t="shared" si="1"/>
        <v>22</v>
      </c>
      <c r="J27" s="301">
        <f t="shared" si="1"/>
        <v>21</v>
      </c>
      <c r="K27" s="301">
        <f t="shared" si="1"/>
        <v>21</v>
      </c>
      <c r="L27" s="301">
        <f t="shared" si="1"/>
        <v>21</v>
      </c>
      <c r="M27" s="301">
        <f t="shared" si="1"/>
        <v>21</v>
      </c>
      <c r="N27" s="301">
        <f t="shared" si="1"/>
        <v>17</v>
      </c>
      <c r="O27" s="301">
        <f t="shared" si="1"/>
        <v>15</v>
      </c>
      <c r="P27" s="301">
        <f t="shared" si="0"/>
        <v>102</v>
      </c>
      <c r="Q27" s="296"/>
      <c r="S27" s="282"/>
      <c r="T27" s="302"/>
      <c r="X27" s="302"/>
    </row>
    <row r="28" spans="1:25" ht="12.75" customHeight="1">
      <c r="B28" s="866" t="s">
        <v>76</v>
      </c>
      <c r="C28" s="853"/>
      <c r="D28" s="853"/>
      <c r="E28" s="853"/>
      <c r="F28" s="853"/>
      <c r="G28" s="853"/>
      <c r="H28" s="853"/>
      <c r="I28" s="853"/>
      <c r="J28" s="853"/>
      <c r="K28" s="853"/>
      <c r="L28" s="853"/>
      <c r="M28" s="853"/>
      <c r="N28" s="853"/>
      <c r="O28" s="853"/>
      <c r="P28" s="1051"/>
      <c r="Q28" s="296"/>
      <c r="S28" s="282"/>
      <c r="X28" s="302"/>
    </row>
    <row r="29" spans="1:25" ht="12.75" customHeight="1">
      <c r="B29" s="303">
        <v>1</v>
      </c>
      <c r="C29" s="304" t="s">
        <v>24</v>
      </c>
      <c r="D29" s="298" t="s">
        <v>53</v>
      </c>
      <c r="E29" s="299"/>
      <c r="F29" s="425"/>
      <c r="G29" s="425"/>
      <c r="H29" s="425"/>
      <c r="I29" s="425"/>
      <c r="J29" s="425">
        <v>1</v>
      </c>
      <c r="K29" s="425">
        <v>1</v>
      </c>
      <c r="L29" s="425">
        <v>1</v>
      </c>
      <c r="M29" s="425">
        <v>1</v>
      </c>
      <c r="N29" s="425"/>
      <c r="O29" s="425"/>
      <c r="P29" s="305">
        <f t="shared" ref="P29:P49" si="2">SUM(F29:O29)/2</f>
        <v>2</v>
      </c>
      <c r="Q29" s="296"/>
      <c r="U29" s="302"/>
      <c r="V29" s="302"/>
      <c r="W29" s="302"/>
      <c r="X29" s="302"/>
    </row>
    <row r="30" spans="1:25" ht="12.75" customHeight="1">
      <c r="B30" s="306">
        <v>2</v>
      </c>
      <c r="C30" s="304" t="s">
        <v>39</v>
      </c>
      <c r="D30" s="304"/>
      <c r="E30" s="299"/>
      <c r="F30" s="425">
        <v>1</v>
      </c>
      <c r="G30" s="425">
        <v>1</v>
      </c>
      <c r="H30" s="425">
        <v>1</v>
      </c>
      <c r="I30" s="425">
        <v>1</v>
      </c>
      <c r="J30" s="425">
        <v>1</v>
      </c>
      <c r="K30" s="425">
        <v>1</v>
      </c>
      <c r="L30" s="425">
        <v>1</v>
      </c>
      <c r="M30" s="425">
        <v>1</v>
      </c>
      <c r="N30" s="425">
        <v>2</v>
      </c>
      <c r="O30" s="425">
        <v>2</v>
      </c>
      <c r="P30" s="305">
        <f t="shared" si="2"/>
        <v>6</v>
      </c>
      <c r="Q30" s="296"/>
      <c r="U30" s="302"/>
      <c r="V30" s="302"/>
      <c r="W30" s="302"/>
      <c r="X30" s="302"/>
    </row>
    <row r="31" spans="1:25" ht="12.75" customHeight="1">
      <c r="B31" s="867" t="s">
        <v>82</v>
      </c>
      <c r="C31" s="853"/>
      <c r="D31" s="853"/>
      <c r="E31" s="851"/>
      <c r="F31" s="307">
        <f t="shared" ref="F31:O31" si="3">SUM(F29:F30)</f>
        <v>1</v>
      </c>
      <c r="G31" s="307">
        <f t="shared" si="3"/>
        <v>1</v>
      </c>
      <c r="H31" s="307">
        <f t="shared" si="3"/>
        <v>1</v>
      </c>
      <c r="I31" s="307">
        <f t="shared" si="3"/>
        <v>1</v>
      </c>
      <c r="J31" s="307">
        <f t="shared" si="3"/>
        <v>2</v>
      </c>
      <c r="K31" s="307">
        <f t="shared" si="3"/>
        <v>2</v>
      </c>
      <c r="L31" s="307">
        <f t="shared" si="3"/>
        <v>2</v>
      </c>
      <c r="M31" s="307">
        <f t="shared" si="3"/>
        <v>2</v>
      </c>
      <c r="N31" s="307">
        <f t="shared" si="3"/>
        <v>2</v>
      </c>
      <c r="O31" s="307">
        <f t="shared" si="3"/>
        <v>2</v>
      </c>
      <c r="P31" s="308">
        <f t="shared" si="2"/>
        <v>8</v>
      </c>
      <c r="Q31" s="296"/>
      <c r="S31" s="282"/>
      <c r="T31" s="302"/>
      <c r="U31" s="302"/>
      <c r="V31" s="302"/>
      <c r="W31" s="302"/>
      <c r="X31" s="302"/>
    </row>
    <row r="32" spans="1:25" ht="12.75" customHeight="1">
      <c r="A32" s="404">
        <f t="shared" ref="A32:A47" si="4">LEN(C32)</f>
        <v>19</v>
      </c>
      <c r="B32" s="861">
        <v>16</v>
      </c>
      <c r="C32" s="1052" t="s">
        <v>83</v>
      </c>
      <c r="D32" s="857"/>
      <c r="E32" s="409" t="s">
        <v>266</v>
      </c>
      <c r="F32" s="410"/>
      <c r="G32" s="410"/>
      <c r="H32" s="410"/>
      <c r="I32" s="410"/>
      <c r="J32" s="410">
        <v>1</v>
      </c>
      <c r="K32" s="410">
        <v>1</v>
      </c>
      <c r="L32" s="410"/>
      <c r="M32" s="410"/>
      <c r="N32" s="410"/>
      <c r="O32" s="410"/>
      <c r="P32" s="309">
        <f t="shared" si="2"/>
        <v>1</v>
      </c>
      <c r="Q32" s="296"/>
    </row>
    <row r="33" spans="1:26" ht="12.75" customHeight="1">
      <c r="A33" s="404">
        <f t="shared" si="4"/>
        <v>0</v>
      </c>
      <c r="B33" s="849"/>
      <c r="C33" s="858"/>
      <c r="D33" s="859"/>
      <c r="E33" s="409" t="s">
        <v>268</v>
      </c>
      <c r="F33" s="410"/>
      <c r="G33" s="410"/>
      <c r="H33" s="410"/>
      <c r="I33" s="410"/>
      <c r="J33" s="410"/>
      <c r="K33" s="410"/>
      <c r="L33" s="410">
        <v>1</v>
      </c>
      <c r="M33" s="410">
        <v>1</v>
      </c>
      <c r="N33" s="410"/>
      <c r="O33" s="410"/>
      <c r="P33" s="309">
        <f t="shared" si="2"/>
        <v>1</v>
      </c>
      <c r="Q33" s="296"/>
      <c r="R33" s="406"/>
      <c r="S33" s="406"/>
      <c r="T33" s="406"/>
      <c r="U33" s="406"/>
      <c r="V33" s="406"/>
      <c r="W33" s="406"/>
      <c r="X33" s="406"/>
      <c r="Y33" s="406"/>
      <c r="Z33" s="406"/>
    </row>
    <row r="34" spans="1:26" ht="12.75" customHeight="1">
      <c r="A34" s="404">
        <f t="shared" si="4"/>
        <v>20</v>
      </c>
      <c r="B34" s="861">
        <v>17</v>
      </c>
      <c r="C34" s="914" t="s">
        <v>270</v>
      </c>
      <c r="D34" s="1048"/>
      <c r="E34" s="412" t="s">
        <v>266</v>
      </c>
      <c r="F34" s="413">
        <v>1</v>
      </c>
      <c r="G34" s="413">
        <v>1</v>
      </c>
      <c r="H34" s="413">
        <v>2</v>
      </c>
      <c r="I34" s="413">
        <v>2</v>
      </c>
      <c r="J34" s="413">
        <v>1</v>
      </c>
      <c r="K34" s="413">
        <v>1</v>
      </c>
      <c r="L34" s="413"/>
      <c r="M34" s="413"/>
      <c r="N34" s="413"/>
      <c r="O34" s="413"/>
      <c r="P34" s="309">
        <f t="shared" si="2"/>
        <v>4</v>
      </c>
      <c r="Q34" s="296"/>
      <c r="S34" s="407"/>
      <c r="T34" s="411"/>
    </row>
    <row r="35" spans="1:26" s="445" customFormat="1" ht="12.75" customHeight="1">
      <c r="A35" s="446"/>
      <c r="B35" s="907"/>
      <c r="C35" s="1049"/>
      <c r="D35" s="1050"/>
      <c r="E35" s="412" t="s">
        <v>268</v>
      </c>
      <c r="F35" s="413"/>
      <c r="G35" s="413"/>
      <c r="H35" s="413"/>
      <c r="I35" s="413"/>
      <c r="J35" s="413"/>
      <c r="K35" s="413"/>
      <c r="L35" s="413">
        <v>1</v>
      </c>
      <c r="M35" s="413">
        <v>1</v>
      </c>
      <c r="N35" s="413"/>
      <c r="O35" s="413"/>
      <c r="P35" s="309">
        <f t="shared" si="2"/>
        <v>1</v>
      </c>
      <c r="Q35" s="296"/>
      <c r="S35" s="407"/>
      <c r="T35" s="411"/>
    </row>
    <row r="36" spans="1:26" ht="12.75" customHeight="1">
      <c r="A36" s="404">
        <f t="shared" si="4"/>
        <v>20</v>
      </c>
      <c r="B36" s="402">
        <v>18</v>
      </c>
      <c r="C36" s="873" t="s">
        <v>271</v>
      </c>
      <c r="D36" s="851"/>
      <c r="E36" s="412" t="s">
        <v>266</v>
      </c>
      <c r="F36" s="413">
        <v>3</v>
      </c>
      <c r="G36" s="413">
        <v>3</v>
      </c>
      <c r="H36" s="413">
        <v>3</v>
      </c>
      <c r="I36" s="413">
        <v>3</v>
      </c>
      <c r="J36" s="413">
        <v>3</v>
      </c>
      <c r="K36" s="413">
        <v>3</v>
      </c>
      <c r="L36" s="413"/>
      <c r="M36" s="413"/>
      <c r="N36" s="413"/>
      <c r="O36" s="413"/>
      <c r="P36" s="309">
        <f t="shared" si="2"/>
        <v>9</v>
      </c>
      <c r="Q36" s="296"/>
    </row>
    <row r="37" spans="1:26" ht="12.75" customHeight="1">
      <c r="A37" s="404">
        <f t="shared" si="4"/>
        <v>27</v>
      </c>
      <c r="B37" s="402">
        <v>19</v>
      </c>
      <c r="C37" s="873" t="s">
        <v>272</v>
      </c>
      <c r="D37" s="851"/>
      <c r="E37" s="412" t="s">
        <v>266</v>
      </c>
      <c r="F37" s="413">
        <v>2</v>
      </c>
      <c r="G37" s="413">
        <v>2</v>
      </c>
      <c r="H37" s="413"/>
      <c r="I37" s="413"/>
      <c r="J37" s="413"/>
      <c r="K37" s="413"/>
      <c r="L37" s="413"/>
      <c r="M37" s="413"/>
      <c r="N37" s="413"/>
      <c r="O37" s="413"/>
      <c r="P37" s="309">
        <f t="shared" si="2"/>
        <v>2</v>
      </c>
      <c r="Q37" s="296"/>
    </row>
    <row r="38" spans="1:26" ht="12.75" customHeight="1">
      <c r="A38" s="404">
        <f t="shared" si="4"/>
        <v>20</v>
      </c>
      <c r="B38" s="402">
        <v>20</v>
      </c>
      <c r="C38" s="873" t="s">
        <v>273</v>
      </c>
      <c r="D38" s="851"/>
      <c r="E38" s="412" t="s">
        <v>268</v>
      </c>
      <c r="F38" s="413"/>
      <c r="G38" s="413"/>
      <c r="H38" s="413"/>
      <c r="I38" s="413"/>
      <c r="J38" s="413">
        <v>2</v>
      </c>
      <c r="K38" s="413">
        <v>2</v>
      </c>
      <c r="L38" s="413">
        <v>5</v>
      </c>
      <c r="M38" s="413">
        <v>5</v>
      </c>
      <c r="N38" s="413">
        <v>4</v>
      </c>
      <c r="O38" s="413"/>
      <c r="P38" s="309">
        <f t="shared" si="2"/>
        <v>9</v>
      </c>
      <c r="Q38" s="296"/>
    </row>
    <row r="39" spans="1:26" ht="12.75" customHeight="1">
      <c r="A39" s="404">
        <f t="shared" si="4"/>
        <v>10</v>
      </c>
      <c r="B39" s="402">
        <v>21</v>
      </c>
      <c r="C39" s="873" t="s">
        <v>274</v>
      </c>
      <c r="D39" s="851"/>
      <c r="E39" s="412" t="s">
        <v>266</v>
      </c>
      <c r="F39" s="413"/>
      <c r="G39" s="413"/>
      <c r="H39" s="413">
        <v>1</v>
      </c>
      <c r="I39" s="413">
        <v>1</v>
      </c>
      <c r="J39" s="413"/>
      <c r="K39" s="413"/>
      <c r="L39" s="413"/>
      <c r="M39" s="413"/>
      <c r="N39" s="413"/>
      <c r="O39" s="413"/>
      <c r="P39" s="309">
        <f t="shared" si="2"/>
        <v>1</v>
      </c>
      <c r="Q39" s="296"/>
    </row>
    <row r="40" spans="1:26" ht="12.75" customHeight="1">
      <c r="B40" s="311" t="s">
        <v>91</v>
      </c>
      <c r="C40" s="312"/>
      <c r="D40" s="313"/>
      <c r="E40" s="313"/>
      <c r="F40" s="314">
        <f t="shared" ref="F40:O40" si="5">SUM(F32:F39)</f>
        <v>6</v>
      </c>
      <c r="G40" s="314">
        <f t="shared" si="5"/>
        <v>6</v>
      </c>
      <c r="H40" s="314">
        <f t="shared" si="5"/>
        <v>6</v>
      </c>
      <c r="I40" s="314">
        <f t="shared" si="5"/>
        <v>6</v>
      </c>
      <c r="J40" s="314">
        <f t="shared" si="5"/>
        <v>7</v>
      </c>
      <c r="K40" s="314">
        <f t="shared" si="5"/>
        <v>7</v>
      </c>
      <c r="L40" s="314">
        <f t="shared" si="5"/>
        <v>7</v>
      </c>
      <c r="M40" s="314">
        <f t="shared" si="5"/>
        <v>7</v>
      </c>
      <c r="N40" s="314">
        <f t="shared" si="5"/>
        <v>4</v>
      </c>
      <c r="O40" s="314">
        <f t="shared" si="5"/>
        <v>0</v>
      </c>
      <c r="P40" s="314">
        <f t="shared" si="2"/>
        <v>28</v>
      </c>
      <c r="Q40" s="296"/>
    </row>
    <row r="41" spans="1:26" ht="12.75" customHeight="1">
      <c r="A41" s="404">
        <f t="shared" si="4"/>
        <v>27</v>
      </c>
      <c r="B41" s="297">
        <v>22</v>
      </c>
      <c r="C41" s="1044" t="s">
        <v>277</v>
      </c>
      <c r="D41" s="1045"/>
      <c r="E41" s="412" t="s">
        <v>266</v>
      </c>
      <c r="F41" s="413">
        <v>5</v>
      </c>
      <c r="G41" s="413">
        <v>5</v>
      </c>
      <c r="H41" s="413">
        <v>6</v>
      </c>
      <c r="I41" s="413">
        <v>6</v>
      </c>
      <c r="J41" s="413">
        <v>6</v>
      </c>
      <c r="K41" s="413">
        <v>6</v>
      </c>
      <c r="L41" s="413"/>
      <c r="M41" s="413"/>
      <c r="N41" s="413"/>
      <c r="O41" s="413"/>
      <c r="P41" s="309">
        <f t="shared" si="2"/>
        <v>17</v>
      </c>
      <c r="Q41" s="296"/>
    </row>
    <row r="42" spans="1:26" ht="12.75" customHeight="1">
      <c r="A42" s="404">
        <f t="shared" si="4"/>
        <v>30</v>
      </c>
      <c r="B42" s="297">
        <v>23</v>
      </c>
      <c r="C42" s="1046" t="s">
        <v>278</v>
      </c>
      <c r="D42" s="1047"/>
      <c r="E42" s="412" t="s">
        <v>268</v>
      </c>
      <c r="F42" s="413"/>
      <c r="G42" s="413"/>
      <c r="H42" s="413"/>
      <c r="I42" s="413"/>
      <c r="J42" s="413"/>
      <c r="K42" s="413"/>
      <c r="L42" s="413">
        <v>6</v>
      </c>
      <c r="M42" s="413">
        <v>6</v>
      </c>
      <c r="N42" s="413">
        <v>3</v>
      </c>
      <c r="O42" s="413"/>
      <c r="P42" s="309">
        <f t="shared" si="2"/>
        <v>7.5</v>
      </c>
      <c r="Q42" s="296"/>
    </row>
    <row r="43" spans="1:26" s="471" customFormat="1" ht="12.75" customHeight="1">
      <c r="A43" s="472"/>
      <c r="B43" s="426">
        <v>24</v>
      </c>
      <c r="C43" s="838" t="s">
        <v>291</v>
      </c>
      <c r="D43" s="839"/>
      <c r="E43" s="474" t="s">
        <v>306</v>
      </c>
      <c r="F43" s="91"/>
      <c r="G43" s="91"/>
      <c r="H43" s="91"/>
      <c r="I43" s="91"/>
      <c r="J43" s="91"/>
      <c r="K43" s="91"/>
      <c r="L43" s="91"/>
      <c r="M43" s="91"/>
      <c r="N43" s="91"/>
      <c r="O43" s="476">
        <v>3</v>
      </c>
      <c r="P43" s="88">
        <f t="shared" si="2"/>
        <v>1.5</v>
      </c>
      <c r="Q43" s="296"/>
    </row>
    <row r="44" spans="1:26" ht="12.75" customHeight="1">
      <c r="A44" s="404">
        <f t="shared" si="4"/>
        <v>29</v>
      </c>
      <c r="B44" s="426">
        <v>25</v>
      </c>
      <c r="C44" s="833" t="s">
        <v>292</v>
      </c>
      <c r="D44" s="721"/>
      <c r="E44" s="474" t="s">
        <v>306</v>
      </c>
      <c r="F44" s="91"/>
      <c r="G44" s="91"/>
      <c r="H44" s="91"/>
      <c r="I44" s="91"/>
      <c r="J44" s="91"/>
      <c r="K44" s="91"/>
      <c r="L44" s="91"/>
      <c r="M44" s="91"/>
      <c r="N44" s="91"/>
      <c r="O44" s="82">
        <v>3</v>
      </c>
      <c r="P44" s="88">
        <f t="shared" si="2"/>
        <v>1.5</v>
      </c>
      <c r="Q44" s="296"/>
    </row>
    <row r="45" spans="1:26" s="676" customFormat="1" ht="12.75" customHeight="1">
      <c r="A45" s="483"/>
      <c r="B45" s="426">
        <v>26</v>
      </c>
      <c r="C45" s="720" t="s">
        <v>337</v>
      </c>
      <c r="D45" s="721"/>
      <c r="E45" s="71" t="s">
        <v>306</v>
      </c>
      <c r="F45" s="91"/>
      <c r="G45" s="91"/>
      <c r="H45" s="91"/>
      <c r="I45" s="91"/>
      <c r="J45" s="91"/>
      <c r="K45" s="91"/>
      <c r="L45" s="91"/>
      <c r="M45" s="91"/>
      <c r="N45" s="91"/>
      <c r="O45" s="82">
        <v>1</v>
      </c>
      <c r="P45" s="88">
        <f t="shared" si="2"/>
        <v>0.5</v>
      </c>
      <c r="Q45" s="296"/>
    </row>
    <row r="46" spans="1:26" ht="12.75" customHeight="1">
      <c r="A46" s="404">
        <f t="shared" si="4"/>
        <v>17</v>
      </c>
      <c r="B46" s="861">
        <v>27</v>
      </c>
      <c r="C46" s="914" t="s">
        <v>97</v>
      </c>
      <c r="D46" s="857"/>
      <c r="E46" s="415" t="s">
        <v>266</v>
      </c>
      <c r="F46" s="416"/>
      <c r="G46" s="416"/>
      <c r="H46" s="416"/>
      <c r="I46" s="416"/>
      <c r="J46" s="416"/>
      <c r="K46" s="416" t="s">
        <v>98</v>
      </c>
      <c r="L46" s="416"/>
      <c r="M46" s="416"/>
      <c r="N46" s="416"/>
      <c r="O46" s="416"/>
      <c r="P46" s="309">
        <f t="shared" si="2"/>
        <v>0</v>
      </c>
      <c r="Q46" s="296"/>
    </row>
    <row r="47" spans="1:26" ht="12.75" customHeight="1">
      <c r="A47" s="404">
        <f t="shared" si="4"/>
        <v>0</v>
      </c>
      <c r="B47" s="849"/>
      <c r="C47" s="858"/>
      <c r="D47" s="859"/>
      <c r="E47" s="415" t="s">
        <v>268</v>
      </c>
      <c r="F47" s="416"/>
      <c r="G47" s="416"/>
      <c r="H47" s="416"/>
      <c r="I47" s="416"/>
      <c r="J47" s="416"/>
      <c r="K47" s="416"/>
      <c r="L47" s="416"/>
      <c r="M47" s="416" t="s">
        <v>98</v>
      </c>
      <c r="N47" s="416"/>
      <c r="O47" s="416"/>
      <c r="P47" s="309">
        <f t="shared" si="2"/>
        <v>0</v>
      </c>
      <c r="Q47" s="296"/>
    </row>
    <row r="48" spans="1:26" ht="12.75" customHeight="1">
      <c r="A48" s="404"/>
      <c r="B48" s="315" t="s">
        <v>99</v>
      </c>
      <c r="C48" s="316"/>
      <c r="D48" s="317"/>
      <c r="E48" s="317"/>
      <c r="F48" s="318">
        <f t="shared" ref="F48:O48" si="6">SUM(F41:F47)</f>
        <v>5</v>
      </c>
      <c r="G48" s="318">
        <f t="shared" si="6"/>
        <v>5</v>
      </c>
      <c r="H48" s="318">
        <f t="shared" si="6"/>
        <v>6</v>
      </c>
      <c r="I48" s="318">
        <f t="shared" si="6"/>
        <v>6</v>
      </c>
      <c r="J48" s="318">
        <f t="shared" si="6"/>
        <v>6</v>
      </c>
      <c r="K48" s="318">
        <f t="shared" si="6"/>
        <v>6</v>
      </c>
      <c r="L48" s="318">
        <f t="shared" si="6"/>
        <v>6</v>
      </c>
      <c r="M48" s="318">
        <f t="shared" si="6"/>
        <v>6</v>
      </c>
      <c r="N48" s="318">
        <f t="shared" si="6"/>
        <v>3</v>
      </c>
      <c r="O48" s="318">
        <f t="shared" si="6"/>
        <v>7</v>
      </c>
      <c r="P48" s="314">
        <f t="shared" si="2"/>
        <v>28</v>
      </c>
      <c r="Q48" s="296"/>
    </row>
    <row r="49" spans="1:25" ht="12.75" customHeight="1">
      <c r="A49" s="404"/>
      <c r="B49" s="319" t="s">
        <v>106</v>
      </c>
      <c r="C49" s="320"/>
      <c r="D49" s="321"/>
      <c r="E49" s="322"/>
      <c r="F49" s="429">
        <f t="shared" ref="F49:O49" si="7">SUM(F48,F40)</f>
        <v>11</v>
      </c>
      <c r="G49" s="429">
        <f t="shared" si="7"/>
        <v>11</v>
      </c>
      <c r="H49" s="429">
        <f t="shared" si="7"/>
        <v>12</v>
      </c>
      <c r="I49" s="429">
        <f t="shared" si="7"/>
        <v>12</v>
      </c>
      <c r="J49" s="429">
        <f t="shared" si="7"/>
        <v>13</v>
      </c>
      <c r="K49" s="429">
        <f t="shared" si="7"/>
        <v>13</v>
      </c>
      <c r="L49" s="429">
        <f t="shared" si="7"/>
        <v>13</v>
      </c>
      <c r="M49" s="429">
        <f t="shared" si="7"/>
        <v>13</v>
      </c>
      <c r="N49" s="429">
        <f t="shared" si="7"/>
        <v>7</v>
      </c>
      <c r="O49" s="429">
        <f t="shared" si="7"/>
        <v>7</v>
      </c>
      <c r="P49" s="430">
        <f t="shared" si="2"/>
        <v>56</v>
      </c>
      <c r="Q49" s="296"/>
    </row>
    <row r="50" spans="1:25" ht="12.75" customHeight="1">
      <c r="B50" s="874" t="s">
        <v>112</v>
      </c>
      <c r="C50" s="853"/>
      <c r="D50" s="853"/>
      <c r="E50" s="851"/>
      <c r="F50" s="431">
        <v>11</v>
      </c>
      <c r="G50" s="431">
        <v>11</v>
      </c>
      <c r="H50" s="431">
        <v>12</v>
      </c>
      <c r="I50" s="431">
        <v>12</v>
      </c>
      <c r="J50" s="431">
        <v>13</v>
      </c>
      <c r="K50" s="431">
        <v>13</v>
      </c>
      <c r="L50" s="431">
        <v>13</v>
      </c>
      <c r="M50" s="431">
        <v>13</v>
      </c>
      <c r="N50" s="429">
        <v>7</v>
      </c>
      <c r="O50" s="429">
        <v>7</v>
      </c>
      <c r="P50" s="430">
        <f>SUM(F50:M50)/2+N50</f>
        <v>56</v>
      </c>
      <c r="Q50" s="296"/>
      <c r="R50" s="281" t="s">
        <v>110</v>
      </c>
    </row>
    <row r="51" spans="1:25" ht="12.75" customHeight="1">
      <c r="B51" s="875" t="s">
        <v>114</v>
      </c>
      <c r="C51" s="853"/>
      <c r="D51" s="853"/>
      <c r="E51" s="851"/>
      <c r="F51" s="325"/>
      <c r="G51" s="290"/>
      <c r="H51" s="290"/>
      <c r="I51" s="290"/>
      <c r="J51" s="290"/>
      <c r="K51" s="290" t="s">
        <v>266</v>
      </c>
      <c r="L51" s="290"/>
      <c r="M51" s="290"/>
      <c r="N51" s="290" t="s">
        <v>268</v>
      </c>
      <c r="O51" s="290"/>
      <c r="P51" s="299">
        <f>COUNTA(F51:O51)</f>
        <v>2</v>
      </c>
      <c r="Q51" s="296"/>
    </row>
    <row r="52" spans="1:25" ht="28.5" customHeight="1">
      <c r="A52" s="279"/>
      <c r="B52" s="876" t="s">
        <v>59</v>
      </c>
      <c r="C52" s="853"/>
      <c r="D52" s="853"/>
      <c r="E52" s="851"/>
      <c r="F52" s="326">
        <f>F27+F49+F31</f>
        <v>34</v>
      </c>
      <c r="G52" s="326">
        <f t="shared" ref="G52:O52" si="8">G27+G49+G31</f>
        <v>34</v>
      </c>
      <c r="H52" s="326">
        <f t="shared" si="8"/>
        <v>35</v>
      </c>
      <c r="I52" s="326">
        <f t="shared" si="8"/>
        <v>35</v>
      </c>
      <c r="J52" s="326">
        <f t="shared" si="8"/>
        <v>36</v>
      </c>
      <c r="K52" s="326">
        <f t="shared" si="8"/>
        <v>36</v>
      </c>
      <c r="L52" s="326">
        <f t="shared" si="8"/>
        <v>36</v>
      </c>
      <c r="M52" s="326">
        <f t="shared" si="8"/>
        <v>36</v>
      </c>
      <c r="N52" s="326">
        <f t="shared" si="8"/>
        <v>26</v>
      </c>
      <c r="O52" s="326">
        <f t="shared" si="8"/>
        <v>24</v>
      </c>
      <c r="P52" s="328">
        <f>SUM(F52:O52)/2</f>
        <v>166</v>
      </c>
      <c r="Q52" s="296"/>
      <c r="R52" s="279"/>
      <c r="S52" s="279"/>
      <c r="T52" s="279"/>
      <c r="U52" s="279"/>
      <c r="V52" s="279"/>
      <c r="W52" s="279"/>
      <c r="X52" s="279"/>
      <c r="Y52" s="279"/>
    </row>
    <row r="53" spans="1:25" ht="25.5" customHeight="1">
      <c r="B53" s="877"/>
      <c r="C53" s="788" t="s">
        <v>276</v>
      </c>
      <c r="D53" s="850" t="s">
        <v>116</v>
      </c>
      <c r="E53" s="851"/>
      <c r="F53" s="329">
        <v>1</v>
      </c>
      <c r="G53" s="329">
        <v>1</v>
      </c>
      <c r="H53" s="329">
        <v>1</v>
      </c>
      <c r="I53" s="329">
        <v>1</v>
      </c>
      <c r="J53" s="329"/>
      <c r="K53" s="329"/>
      <c r="L53" s="329"/>
      <c r="M53" s="329"/>
      <c r="N53" s="329">
        <v>2</v>
      </c>
      <c r="O53" s="329">
        <v>2</v>
      </c>
      <c r="P53" s="848">
        <f>SUM(F53:O54)/2</f>
        <v>4</v>
      </c>
      <c r="Q53" s="296"/>
    </row>
    <row r="54" spans="1:25" s="459" customFormat="1" ht="14.25" customHeight="1">
      <c r="B54" s="849"/>
      <c r="C54" s="789"/>
      <c r="D54" s="850" t="s">
        <v>39</v>
      </c>
      <c r="E54" s="851"/>
      <c r="F54" s="329"/>
      <c r="G54" s="329"/>
      <c r="H54" s="329"/>
      <c r="I54" s="329"/>
      <c r="J54" s="329"/>
      <c r="K54" s="329"/>
      <c r="L54" s="329"/>
      <c r="M54" s="329"/>
      <c r="N54" s="329"/>
      <c r="O54" s="329"/>
      <c r="P54" s="849"/>
      <c r="Q54" s="296"/>
    </row>
    <row r="55" spans="1:25" ht="12.75" customHeight="1">
      <c r="B55" s="297">
        <v>1</v>
      </c>
      <c r="C55" s="882" t="s">
        <v>117</v>
      </c>
      <c r="D55" s="853"/>
      <c r="E55" s="851"/>
      <c r="F55" s="117">
        <v>1</v>
      </c>
      <c r="G55" s="117">
        <v>1</v>
      </c>
      <c r="H55" s="117">
        <v>1</v>
      </c>
      <c r="I55" s="117">
        <v>1</v>
      </c>
      <c r="J55" s="117">
        <v>1</v>
      </c>
      <c r="K55" s="117">
        <v>1</v>
      </c>
      <c r="L55" s="117">
        <v>1</v>
      </c>
      <c r="M55" s="117">
        <v>1</v>
      </c>
      <c r="N55" s="117">
        <v>1</v>
      </c>
      <c r="O55" s="117">
        <v>1</v>
      </c>
      <c r="P55" s="418" t="s">
        <v>137</v>
      </c>
      <c r="Q55" s="279"/>
    </row>
    <row r="56" spans="1:25" ht="12.75" customHeight="1">
      <c r="B56" s="297">
        <v>2</v>
      </c>
      <c r="C56" s="702" t="s">
        <v>342</v>
      </c>
      <c r="D56" s="703"/>
      <c r="E56" s="704"/>
      <c r="F56" s="117"/>
      <c r="G56" s="117"/>
      <c r="H56" s="117">
        <v>1</v>
      </c>
      <c r="I56" s="117">
        <v>1</v>
      </c>
      <c r="J56" s="117">
        <v>1</v>
      </c>
      <c r="K56" s="117">
        <v>1</v>
      </c>
      <c r="L56" s="417"/>
      <c r="M56" s="419"/>
      <c r="N56" s="419"/>
      <c r="O56" s="419"/>
      <c r="P56" s="418" t="s">
        <v>137</v>
      </c>
      <c r="Q56" s="279"/>
    </row>
    <row r="57" spans="1:25" ht="12.75" customHeight="1">
      <c r="B57" s="297">
        <v>3</v>
      </c>
      <c r="C57" s="881" t="s">
        <v>119</v>
      </c>
      <c r="D57" s="853"/>
      <c r="E57" s="851"/>
      <c r="F57" s="417"/>
      <c r="G57" s="417"/>
      <c r="H57" s="417"/>
      <c r="I57" s="417"/>
      <c r="J57" s="417"/>
      <c r="K57" s="417"/>
      <c r="L57" s="417"/>
      <c r="M57" s="419"/>
      <c r="N57" s="419"/>
      <c r="O57" s="419"/>
      <c r="P57" s="418" t="s">
        <v>137</v>
      </c>
      <c r="Q57" s="279"/>
    </row>
    <row r="58" spans="1:25" ht="12.75" customHeight="1">
      <c r="B58" s="297">
        <v>4</v>
      </c>
      <c r="C58" s="881" t="s">
        <v>120</v>
      </c>
      <c r="D58" s="853"/>
      <c r="E58" s="851"/>
      <c r="F58" s="417"/>
      <c r="G58" s="417"/>
      <c r="H58" s="417"/>
      <c r="I58" s="417"/>
      <c r="J58" s="417"/>
      <c r="K58" s="417"/>
      <c r="L58" s="417"/>
      <c r="M58" s="419"/>
      <c r="N58" s="419"/>
      <c r="O58" s="419"/>
      <c r="P58" s="418" t="s">
        <v>137</v>
      </c>
      <c r="Q58" s="279"/>
    </row>
    <row r="59" spans="1:25" ht="12.75" customHeight="1">
      <c r="B59" s="297">
        <v>5</v>
      </c>
      <c r="C59" s="881" t="s">
        <v>121</v>
      </c>
      <c r="D59" s="853"/>
      <c r="E59" s="851"/>
      <c r="F59" s="417"/>
      <c r="G59" s="417"/>
      <c r="H59" s="417"/>
      <c r="I59" s="417"/>
      <c r="J59" s="417"/>
      <c r="K59" s="417"/>
      <c r="L59" s="417"/>
      <c r="M59" s="419"/>
      <c r="N59" s="419"/>
      <c r="O59" s="419"/>
      <c r="P59" s="418" t="s">
        <v>137</v>
      </c>
      <c r="Q59" s="279"/>
    </row>
    <row r="60" spans="1:25" ht="12.75" customHeight="1">
      <c r="B60" s="297">
        <v>6</v>
      </c>
      <c r="C60" s="881" t="s">
        <v>122</v>
      </c>
      <c r="D60" s="853"/>
      <c r="E60" s="851"/>
      <c r="F60" s="417"/>
      <c r="G60" s="417"/>
      <c r="H60" s="417"/>
      <c r="I60" s="417"/>
      <c r="J60" s="417"/>
      <c r="K60" s="417"/>
      <c r="L60" s="417"/>
      <c r="M60" s="419"/>
      <c r="N60" s="419"/>
      <c r="O60" s="419"/>
      <c r="P60" s="418" t="s">
        <v>137</v>
      </c>
      <c r="Q60" s="279"/>
    </row>
    <row r="61" spans="1:25" ht="12.75" customHeight="1">
      <c r="B61" s="297">
        <v>7</v>
      </c>
      <c r="C61" s="881" t="s">
        <v>123</v>
      </c>
      <c r="D61" s="853"/>
      <c r="E61" s="851"/>
      <c r="F61" s="417"/>
      <c r="G61" s="417"/>
      <c r="H61" s="417"/>
      <c r="I61" s="417"/>
      <c r="J61" s="417"/>
      <c r="K61" s="417"/>
      <c r="L61" s="417"/>
      <c r="M61" s="419"/>
      <c r="N61" s="419"/>
      <c r="O61" s="419"/>
      <c r="P61" s="418" t="s">
        <v>137</v>
      </c>
      <c r="Q61" s="279"/>
    </row>
    <row r="62" spans="1:25" ht="12.75" customHeight="1">
      <c r="B62" s="297">
        <v>8</v>
      </c>
      <c r="C62" s="881" t="s">
        <v>124</v>
      </c>
      <c r="D62" s="853"/>
      <c r="E62" s="851"/>
      <c r="F62" s="417"/>
      <c r="G62" s="417"/>
      <c r="H62" s="417"/>
      <c r="I62" s="417"/>
      <c r="J62" s="417"/>
      <c r="K62" s="417"/>
      <c r="L62" s="417"/>
      <c r="M62" s="419"/>
      <c r="N62" s="419"/>
      <c r="O62" s="419"/>
      <c r="P62" s="418" t="s">
        <v>137</v>
      </c>
      <c r="Q62" s="279"/>
    </row>
    <row r="63" spans="1:25" ht="12.75" customHeight="1">
      <c r="B63" s="297">
        <v>9</v>
      </c>
      <c r="C63" s="881" t="s">
        <v>125</v>
      </c>
      <c r="D63" s="853"/>
      <c r="E63" s="851"/>
      <c r="F63" s="417" t="s">
        <v>126</v>
      </c>
      <c r="G63" s="417"/>
      <c r="H63" s="417"/>
      <c r="I63" s="417"/>
      <c r="J63" s="417"/>
      <c r="K63" s="417"/>
      <c r="L63" s="417"/>
      <c r="M63" s="419"/>
      <c r="N63" s="419"/>
      <c r="O63" s="419" t="s">
        <v>126</v>
      </c>
      <c r="P63" s="418" t="s">
        <v>137</v>
      </c>
      <c r="Q63" s="279"/>
    </row>
    <row r="64" spans="1:25" ht="12.75" customHeight="1">
      <c r="B64" s="297">
        <v>10</v>
      </c>
      <c r="C64" s="881" t="s">
        <v>128</v>
      </c>
      <c r="D64" s="853"/>
      <c r="E64" s="851"/>
      <c r="F64" s="417"/>
      <c r="G64" s="417"/>
      <c r="H64" s="417"/>
      <c r="I64" s="417"/>
      <c r="J64" s="417"/>
      <c r="K64" s="417"/>
      <c r="L64" s="417"/>
      <c r="M64" s="419"/>
      <c r="N64" s="419"/>
      <c r="O64" s="419"/>
      <c r="P64" s="418" t="s">
        <v>137</v>
      </c>
      <c r="Q64" s="279"/>
    </row>
    <row r="65" spans="1:25" ht="12.75" customHeight="1">
      <c r="A65" s="330"/>
      <c r="B65" s="878" t="s">
        <v>129</v>
      </c>
      <c r="C65" s="853"/>
      <c r="D65" s="853"/>
      <c r="E65" s="851"/>
      <c r="F65" s="326">
        <f t="shared" ref="F65:O65" si="9">SUM(F53:F64)</f>
        <v>2</v>
      </c>
      <c r="G65" s="326">
        <f t="shared" si="9"/>
        <v>2</v>
      </c>
      <c r="H65" s="326">
        <f t="shared" si="9"/>
        <v>3</v>
      </c>
      <c r="I65" s="326">
        <f t="shared" si="9"/>
        <v>3</v>
      </c>
      <c r="J65" s="326">
        <f t="shared" si="9"/>
        <v>2</v>
      </c>
      <c r="K65" s="326">
        <f t="shared" si="9"/>
        <v>2</v>
      </c>
      <c r="L65" s="326">
        <f t="shared" si="9"/>
        <v>1</v>
      </c>
      <c r="M65" s="326">
        <f t="shared" si="9"/>
        <v>1</v>
      </c>
      <c r="N65" s="326">
        <f t="shared" si="9"/>
        <v>3</v>
      </c>
      <c r="O65" s="326">
        <f t="shared" si="9"/>
        <v>3</v>
      </c>
      <c r="P65" s="327">
        <f>SUM(F65:O65)</f>
        <v>22</v>
      </c>
      <c r="Q65" s="330"/>
      <c r="R65" s="330"/>
      <c r="S65" s="330"/>
      <c r="T65" s="330"/>
      <c r="U65" s="330"/>
      <c r="V65" s="330"/>
      <c r="W65" s="330"/>
      <c r="X65" s="330"/>
      <c r="Y65" s="330"/>
    </row>
    <row r="66" spans="1:25" ht="12.75" customHeight="1">
      <c r="A66" s="330"/>
      <c r="B66" s="420"/>
      <c r="C66" s="879" t="s">
        <v>222</v>
      </c>
      <c r="D66" s="880"/>
      <c r="E66" s="421"/>
      <c r="F66" s="422"/>
      <c r="G66" s="422"/>
      <c r="H66" s="422"/>
      <c r="I66" s="422"/>
      <c r="J66" s="422"/>
      <c r="K66" s="422"/>
      <c r="L66" s="422"/>
      <c r="M66" s="422"/>
      <c r="N66" s="422"/>
      <c r="O66" s="422"/>
      <c r="P66" s="422"/>
      <c r="Q66" s="330"/>
      <c r="R66" s="330"/>
      <c r="S66" s="330"/>
      <c r="T66" s="330"/>
      <c r="U66" s="330"/>
      <c r="V66" s="330"/>
      <c r="W66" s="330"/>
      <c r="X66" s="330"/>
      <c r="Y66" s="330"/>
    </row>
    <row r="67" spans="1:25" ht="12.75" customHeight="1">
      <c r="A67" s="330"/>
      <c r="B67" s="420"/>
      <c r="C67" s="330" t="s">
        <v>77</v>
      </c>
      <c r="D67" s="330"/>
      <c r="E67" s="330"/>
      <c r="F67" s="330"/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</row>
    <row r="68" spans="1:25" ht="12.75" customHeight="1">
      <c r="C68" s="281" t="s">
        <v>134</v>
      </c>
      <c r="Q68" s="279"/>
    </row>
    <row r="69" spans="1:25" ht="12.75" customHeight="1">
      <c r="F69" s="855" t="s">
        <v>78</v>
      </c>
      <c r="G69" s="853"/>
      <c r="H69" s="853"/>
      <c r="I69" s="853"/>
      <c r="J69" s="853"/>
      <c r="K69" s="853"/>
      <c r="L69" s="853"/>
      <c r="M69" s="853"/>
      <c r="N69" s="853"/>
      <c r="O69" s="851"/>
      <c r="Q69" s="279"/>
    </row>
    <row r="70" spans="1:25" ht="12.75" customHeight="1">
      <c r="E70" s="279"/>
      <c r="F70" s="722">
        <v>34</v>
      </c>
      <c r="G70" s="723"/>
      <c r="H70" s="722">
        <v>35</v>
      </c>
      <c r="I70" s="723"/>
      <c r="J70" s="722">
        <v>36</v>
      </c>
      <c r="K70" s="723"/>
      <c r="L70" s="722">
        <v>36</v>
      </c>
      <c r="M70" s="723"/>
      <c r="N70" s="722">
        <v>25</v>
      </c>
      <c r="O70" s="723"/>
      <c r="Q70" s="279"/>
    </row>
    <row r="71" spans="1:25" ht="12.75" customHeight="1">
      <c r="E71" s="279"/>
      <c r="F71" s="296"/>
      <c r="G71" s="296"/>
      <c r="H71" s="296"/>
      <c r="I71" s="296"/>
      <c r="J71" s="296"/>
      <c r="K71" s="296"/>
      <c r="L71" s="296"/>
      <c r="M71" s="296"/>
      <c r="N71" s="296"/>
      <c r="O71" s="296"/>
      <c r="Q71" s="279"/>
    </row>
    <row r="72" spans="1:25" ht="12.75" customHeight="1">
      <c r="C72" s="282"/>
      <c r="D72" s="282"/>
      <c r="E72" s="279"/>
      <c r="Q72" s="279"/>
    </row>
    <row r="73" spans="1:25" ht="12.75" customHeight="1">
      <c r="C73" s="279"/>
      <c r="D73" s="279"/>
      <c r="E73" s="279"/>
      <c r="Q73" s="279"/>
    </row>
    <row r="74" spans="1:25" ht="12.75" customHeight="1">
      <c r="C74" s="279"/>
      <c r="D74" s="279"/>
      <c r="E74" s="279"/>
      <c r="Q74" s="279"/>
    </row>
    <row r="75" spans="1:25" ht="12.75" customHeight="1">
      <c r="C75" s="279"/>
      <c r="D75" s="279"/>
      <c r="E75" s="279"/>
      <c r="Q75" s="279"/>
    </row>
    <row r="76" spans="1:25" ht="12.75" customHeight="1">
      <c r="C76" s="279"/>
      <c r="D76" s="279"/>
      <c r="Q76" s="279"/>
    </row>
    <row r="77" spans="1:25" ht="12.75" customHeight="1">
      <c r="C77" s="279"/>
      <c r="D77" s="279"/>
      <c r="Q77" s="279"/>
    </row>
    <row r="78" spans="1:25" ht="12.75" customHeight="1">
      <c r="C78" s="279"/>
      <c r="D78" s="279"/>
      <c r="Q78" s="279"/>
    </row>
    <row r="79" spans="1:25" ht="12.75" customHeight="1">
      <c r="C79" s="279"/>
      <c r="D79" s="279"/>
      <c r="Q79" s="279"/>
    </row>
    <row r="80" spans="1:25" ht="12.75" customHeight="1">
      <c r="C80" s="279"/>
      <c r="D80" s="279"/>
      <c r="Q80" s="279"/>
    </row>
    <row r="81" spans="3:17" ht="12.75" customHeight="1">
      <c r="C81" s="279"/>
      <c r="D81" s="279"/>
      <c r="Q81" s="279"/>
    </row>
    <row r="82" spans="3:17" ht="12.75" customHeight="1">
      <c r="C82" s="279"/>
      <c r="D82" s="279"/>
      <c r="Q82" s="279"/>
    </row>
    <row r="83" spans="3:17" ht="12.75" customHeight="1">
      <c r="Q83" s="279"/>
    </row>
    <row r="84" spans="3:17" ht="12.75" customHeight="1">
      <c r="Q84" s="279"/>
    </row>
    <row r="85" spans="3:17" ht="12.75" customHeight="1">
      <c r="Q85" s="279"/>
    </row>
    <row r="86" spans="3:17" ht="12.75" customHeight="1">
      <c r="Q86" s="279"/>
    </row>
    <row r="87" spans="3:17" ht="12.75" customHeight="1">
      <c r="Q87" s="279"/>
    </row>
    <row r="88" spans="3:17" ht="12.75" customHeight="1">
      <c r="Q88" s="279"/>
    </row>
    <row r="89" spans="3:17" ht="12.75" customHeight="1">
      <c r="Q89" s="279"/>
    </row>
    <row r="90" spans="3:17" ht="12.75" customHeight="1">
      <c r="Q90" s="279"/>
    </row>
    <row r="91" spans="3:17" ht="12.75" customHeight="1">
      <c r="Q91" s="279"/>
    </row>
    <row r="92" spans="3:17" ht="12.75" customHeight="1">
      <c r="Q92" s="279"/>
    </row>
    <row r="93" spans="3:17" ht="12.75" customHeight="1">
      <c r="Q93" s="279"/>
    </row>
    <row r="94" spans="3:17" ht="12.75" customHeight="1">
      <c r="Q94" s="279"/>
    </row>
    <row r="95" spans="3:17" ht="12.75" customHeight="1">
      <c r="Q95" s="279"/>
    </row>
    <row r="96" spans="3:17" ht="12.75" customHeight="1">
      <c r="Q96" s="279"/>
    </row>
    <row r="97" spans="17:17" ht="12.75" customHeight="1">
      <c r="Q97" s="279"/>
    </row>
    <row r="98" spans="17:17" ht="12.75" customHeight="1">
      <c r="Q98" s="279"/>
    </row>
    <row r="99" spans="17:17" ht="12.75" customHeight="1">
      <c r="Q99" s="279"/>
    </row>
    <row r="100" spans="17:17" ht="12.75" customHeight="1">
      <c r="Q100" s="279"/>
    </row>
    <row r="101" spans="17:17" ht="12.75" customHeight="1">
      <c r="Q101" s="279"/>
    </row>
    <row r="102" spans="17:17" ht="12.75" customHeight="1">
      <c r="Q102" s="279"/>
    </row>
    <row r="103" spans="17:17" ht="12.75" customHeight="1">
      <c r="Q103" s="279"/>
    </row>
    <row r="104" spans="17:17" ht="12.75" customHeight="1">
      <c r="Q104" s="279"/>
    </row>
    <row r="105" spans="17:17" ht="12.75" customHeight="1">
      <c r="Q105" s="279"/>
    </row>
    <row r="106" spans="17:17" ht="12.75" customHeight="1">
      <c r="Q106" s="279"/>
    </row>
    <row r="107" spans="17:17" ht="12.75" customHeight="1">
      <c r="Q107" s="279"/>
    </row>
    <row r="108" spans="17:17" ht="12.75" customHeight="1">
      <c r="Q108" s="279"/>
    </row>
    <row r="109" spans="17:17" ht="12.75" customHeight="1">
      <c r="Q109" s="279"/>
    </row>
    <row r="110" spans="17:17" ht="12.75" customHeight="1">
      <c r="Q110" s="279"/>
    </row>
    <row r="111" spans="17:17" ht="12.75" customHeight="1">
      <c r="Q111" s="279"/>
    </row>
    <row r="112" spans="17:17" ht="12.75" customHeight="1">
      <c r="Q112" s="279"/>
    </row>
    <row r="113" spans="17:17" ht="12.75" customHeight="1">
      <c r="Q113" s="279"/>
    </row>
    <row r="114" spans="17:17" ht="12.75" customHeight="1">
      <c r="Q114" s="279"/>
    </row>
    <row r="115" spans="17:17" ht="12.75" customHeight="1">
      <c r="Q115" s="279"/>
    </row>
    <row r="116" spans="17:17" ht="12.75" customHeight="1">
      <c r="Q116" s="279"/>
    </row>
    <row r="117" spans="17:17" ht="12.75" customHeight="1">
      <c r="Q117" s="279"/>
    </row>
    <row r="118" spans="17:17" ht="12.75" customHeight="1">
      <c r="Q118" s="279"/>
    </row>
    <row r="119" spans="17:17" ht="12.75" customHeight="1">
      <c r="Q119" s="279"/>
    </row>
    <row r="120" spans="17:17" ht="12.75" customHeight="1">
      <c r="Q120" s="279"/>
    </row>
    <row r="121" spans="17:17" ht="12.75" customHeight="1">
      <c r="Q121" s="279"/>
    </row>
    <row r="122" spans="17:17" ht="12.75" customHeight="1">
      <c r="Q122" s="279"/>
    </row>
    <row r="123" spans="17:17" ht="12.75" customHeight="1">
      <c r="Q123" s="279"/>
    </row>
    <row r="124" spans="17:17" ht="12.75" customHeight="1">
      <c r="Q124" s="279"/>
    </row>
    <row r="125" spans="17:17" ht="12.75" customHeight="1">
      <c r="Q125" s="279"/>
    </row>
    <row r="126" spans="17:17" ht="12.75" customHeight="1">
      <c r="Q126" s="279"/>
    </row>
    <row r="127" spans="17:17" ht="12.75" customHeight="1">
      <c r="Q127" s="279"/>
    </row>
    <row r="128" spans="17:17" ht="12.75" customHeight="1">
      <c r="Q128" s="279"/>
    </row>
    <row r="129" spans="17:17" ht="12.75" customHeight="1">
      <c r="Q129" s="279"/>
    </row>
    <row r="130" spans="17:17" ht="12.75" customHeight="1">
      <c r="Q130" s="279"/>
    </row>
    <row r="131" spans="17:17" ht="12.75" customHeight="1">
      <c r="Q131" s="279"/>
    </row>
    <row r="132" spans="17:17" ht="12.75" customHeight="1">
      <c r="Q132" s="279"/>
    </row>
    <row r="133" spans="17:17" ht="12.75" customHeight="1">
      <c r="Q133" s="279"/>
    </row>
    <row r="134" spans="17:17" ht="12.75" customHeight="1">
      <c r="Q134" s="279"/>
    </row>
    <row r="135" spans="17:17" ht="12.75" customHeight="1">
      <c r="Q135" s="279"/>
    </row>
    <row r="136" spans="17:17" ht="12.75" customHeight="1">
      <c r="Q136" s="279"/>
    </row>
    <row r="137" spans="17:17" ht="12.75" customHeight="1">
      <c r="Q137" s="279"/>
    </row>
    <row r="138" spans="17:17" ht="12.75" customHeight="1">
      <c r="Q138" s="279"/>
    </row>
    <row r="139" spans="17:17" ht="12.75" customHeight="1">
      <c r="Q139" s="279"/>
    </row>
    <row r="140" spans="17:17" ht="12.75" customHeight="1">
      <c r="Q140" s="279"/>
    </row>
    <row r="141" spans="17:17" ht="12.75" customHeight="1">
      <c r="Q141" s="279"/>
    </row>
    <row r="142" spans="17:17" ht="12.75" customHeight="1">
      <c r="Q142" s="279"/>
    </row>
    <row r="143" spans="17:17" ht="12.75" customHeight="1">
      <c r="Q143" s="279"/>
    </row>
    <row r="144" spans="17:17" ht="12.75" customHeight="1">
      <c r="Q144" s="279"/>
    </row>
    <row r="145" spans="17:17" ht="12.75" customHeight="1">
      <c r="Q145" s="279"/>
    </row>
    <row r="146" spans="17:17" ht="12.75" customHeight="1">
      <c r="Q146" s="279"/>
    </row>
    <row r="147" spans="17:17" ht="12.75" customHeight="1">
      <c r="Q147" s="279"/>
    </row>
    <row r="148" spans="17:17" ht="12.75" customHeight="1">
      <c r="Q148" s="279"/>
    </row>
    <row r="149" spans="17:17" ht="12.75" customHeight="1">
      <c r="Q149" s="279"/>
    </row>
    <row r="150" spans="17:17" ht="12.75" customHeight="1">
      <c r="Q150" s="279"/>
    </row>
    <row r="151" spans="17:17" ht="12.75" customHeight="1">
      <c r="Q151" s="279"/>
    </row>
    <row r="152" spans="17:17" ht="12.75" customHeight="1">
      <c r="Q152" s="279"/>
    </row>
    <row r="153" spans="17:17" ht="12.75" customHeight="1">
      <c r="Q153" s="279"/>
    </row>
    <row r="154" spans="17:17" ht="12.75" customHeight="1">
      <c r="Q154" s="279"/>
    </row>
    <row r="155" spans="17:17" ht="12.75" customHeight="1">
      <c r="Q155" s="279"/>
    </row>
    <row r="156" spans="17:17" ht="12.75" customHeight="1">
      <c r="Q156" s="279"/>
    </row>
    <row r="157" spans="17:17" ht="12.75" customHeight="1">
      <c r="Q157" s="279"/>
    </row>
    <row r="158" spans="17:17" ht="12.75" customHeight="1">
      <c r="Q158" s="279"/>
    </row>
    <row r="159" spans="17:17" ht="12.75" customHeight="1">
      <c r="Q159" s="279"/>
    </row>
    <row r="160" spans="17:17" ht="12.75" customHeight="1">
      <c r="Q160" s="279"/>
    </row>
    <row r="161" spans="17:17" ht="12.75" customHeight="1">
      <c r="Q161" s="279"/>
    </row>
    <row r="162" spans="17:17" ht="12.75" customHeight="1">
      <c r="Q162" s="279"/>
    </row>
    <row r="163" spans="17:17" ht="12.75" customHeight="1">
      <c r="Q163" s="279"/>
    </row>
    <row r="164" spans="17:17" ht="12.75" customHeight="1">
      <c r="Q164" s="279"/>
    </row>
    <row r="165" spans="17:17" ht="12.75" customHeight="1">
      <c r="Q165" s="279"/>
    </row>
    <row r="166" spans="17:17" ht="12.75" customHeight="1">
      <c r="Q166" s="279"/>
    </row>
    <row r="167" spans="17:17" ht="12.75" customHeight="1">
      <c r="Q167" s="279"/>
    </row>
    <row r="168" spans="17:17" ht="12.75" customHeight="1">
      <c r="Q168" s="279"/>
    </row>
    <row r="169" spans="17:17" ht="12.75" customHeight="1">
      <c r="Q169" s="279"/>
    </row>
    <row r="170" spans="17:17" ht="12.75" customHeight="1">
      <c r="Q170" s="279"/>
    </row>
    <row r="171" spans="17:17" ht="12.75" customHeight="1">
      <c r="Q171" s="279"/>
    </row>
    <row r="172" spans="17:17" ht="12.75" customHeight="1">
      <c r="Q172" s="279"/>
    </row>
    <row r="173" spans="17:17" ht="12.75" customHeight="1">
      <c r="Q173" s="279"/>
    </row>
    <row r="174" spans="17:17" ht="12.75" customHeight="1">
      <c r="Q174" s="279"/>
    </row>
    <row r="175" spans="17:17" ht="12.75" customHeight="1">
      <c r="Q175" s="279"/>
    </row>
    <row r="176" spans="17:17" ht="12.75" customHeight="1">
      <c r="Q176" s="279"/>
    </row>
    <row r="177" spans="17:17" ht="12.75" customHeight="1">
      <c r="Q177" s="279"/>
    </row>
    <row r="178" spans="17:17" ht="12.75" customHeight="1">
      <c r="Q178" s="279"/>
    </row>
    <row r="179" spans="17:17" ht="12.75" customHeight="1">
      <c r="Q179" s="279"/>
    </row>
    <row r="180" spans="17:17" ht="12.75" customHeight="1">
      <c r="Q180" s="279"/>
    </row>
    <row r="181" spans="17:17" ht="12.75" customHeight="1">
      <c r="Q181" s="279"/>
    </row>
    <row r="182" spans="17:17" ht="12.75" customHeight="1">
      <c r="Q182" s="279"/>
    </row>
    <row r="183" spans="17:17" ht="12.75" customHeight="1">
      <c r="Q183" s="279"/>
    </row>
    <row r="184" spans="17:17" ht="12.75" customHeight="1">
      <c r="Q184" s="279"/>
    </row>
    <row r="185" spans="17:17" ht="12.75" customHeight="1">
      <c r="Q185" s="279"/>
    </row>
    <row r="186" spans="17:17" ht="12.75" customHeight="1">
      <c r="Q186" s="279"/>
    </row>
    <row r="187" spans="17:17" ht="12.75" customHeight="1">
      <c r="Q187" s="279"/>
    </row>
    <row r="188" spans="17:17" ht="12.75" customHeight="1">
      <c r="Q188" s="279"/>
    </row>
    <row r="189" spans="17:17" ht="12.75" customHeight="1">
      <c r="Q189" s="279"/>
    </row>
    <row r="190" spans="17:17" ht="12.75" customHeight="1">
      <c r="Q190" s="279"/>
    </row>
    <row r="191" spans="17:17" ht="12.75" customHeight="1">
      <c r="Q191" s="279"/>
    </row>
    <row r="192" spans="17:17" ht="12.75" customHeight="1">
      <c r="Q192" s="279"/>
    </row>
    <row r="193" spans="17:17" ht="12.75" customHeight="1">
      <c r="Q193" s="279"/>
    </row>
    <row r="194" spans="17:17" ht="12.75" customHeight="1">
      <c r="Q194" s="279"/>
    </row>
    <row r="195" spans="17:17" ht="12.75" customHeight="1">
      <c r="Q195" s="279"/>
    </row>
    <row r="196" spans="17:17" ht="12.75" customHeight="1">
      <c r="Q196" s="279"/>
    </row>
    <row r="197" spans="17:17" ht="12.75" customHeight="1">
      <c r="Q197" s="279"/>
    </row>
    <row r="198" spans="17:17" ht="12.75" customHeight="1">
      <c r="Q198" s="279"/>
    </row>
    <row r="199" spans="17:17" ht="12.75" customHeight="1">
      <c r="Q199" s="279"/>
    </row>
    <row r="200" spans="17:17" ht="12.75" customHeight="1">
      <c r="Q200" s="279"/>
    </row>
    <row r="201" spans="17:17" ht="12.75" customHeight="1">
      <c r="Q201" s="279"/>
    </row>
    <row r="202" spans="17:17" ht="12.75" customHeight="1">
      <c r="Q202" s="279"/>
    </row>
    <row r="203" spans="17:17" ht="12.75" customHeight="1">
      <c r="Q203" s="279"/>
    </row>
    <row r="204" spans="17:17" ht="12.75" customHeight="1">
      <c r="Q204" s="279"/>
    </row>
    <row r="205" spans="17:17" ht="12.75" customHeight="1">
      <c r="Q205" s="279"/>
    </row>
    <row r="206" spans="17:17" ht="12.75" customHeight="1">
      <c r="Q206" s="279"/>
    </row>
    <row r="207" spans="17:17" ht="12.75" customHeight="1">
      <c r="Q207" s="279"/>
    </row>
    <row r="208" spans="17:17" ht="12.75" customHeight="1">
      <c r="Q208" s="279"/>
    </row>
    <row r="209" spans="17:17" ht="12.75" customHeight="1">
      <c r="Q209" s="279"/>
    </row>
    <row r="210" spans="17:17" ht="12.75" customHeight="1">
      <c r="Q210" s="279"/>
    </row>
    <row r="211" spans="17:17" ht="12.75" customHeight="1">
      <c r="Q211" s="279"/>
    </row>
    <row r="212" spans="17:17" ht="12.75" customHeight="1">
      <c r="Q212" s="279"/>
    </row>
    <row r="213" spans="17:17" ht="12.75" customHeight="1">
      <c r="Q213" s="279"/>
    </row>
    <row r="214" spans="17:17" ht="12.75" customHeight="1">
      <c r="Q214" s="279"/>
    </row>
    <row r="215" spans="17:17" ht="12.75" customHeight="1">
      <c r="Q215" s="279"/>
    </row>
    <row r="216" spans="17:17" ht="12.75" customHeight="1">
      <c r="Q216" s="279"/>
    </row>
    <row r="217" spans="17:17" ht="12.75" customHeight="1">
      <c r="Q217" s="279"/>
    </row>
    <row r="218" spans="17:17" ht="12.75" customHeight="1">
      <c r="Q218" s="279"/>
    </row>
    <row r="219" spans="17:17" ht="12.75" customHeight="1">
      <c r="Q219" s="279"/>
    </row>
    <row r="220" spans="17:17" ht="12.75" customHeight="1">
      <c r="Q220" s="279"/>
    </row>
    <row r="221" spans="17:17" ht="12.75" customHeight="1">
      <c r="Q221" s="279"/>
    </row>
    <row r="222" spans="17:17" ht="12.75" customHeight="1">
      <c r="Q222" s="279"/>
    </row>
    <row r="223" spans="17:17" ht="12.75" customHeight="1">
      <c r="Q223" s="279"/>
    </row>
    <row r="224" spans="17:17" ht="12.75" customHeight="1">
      <c r="Q224" s="279"/>
    </row>
    <row r="225" spans="17:17" ht="12.75" customHeight="1">
      <c r="Q225" s="279"/>
    </row>
    <row r="226" spans="17:17" ht="12.75" customHeight="1">
      <c r="Q226" s="279"/>
    </row>
    <row r="227" spans="17:17" ht="12.75" customHeight="1">
      <c r="Q227" s="279"/>
    </row>
    <row r="228" spans="17:17" ht="12.75" customHeight="1">
      <c r="Q228" s="279"/>
    </row>
    <row r="229" spans="17:17" ht="12.75" customHeight="1">
      <c r="Q229" s="279"/>
    </row>
    <row r="230" spans="17:17" ht="12.75" customHeight="1">
      <c r="Q230" s="279"/>
    </row>
    <row r="231" spans="17:17" ht="12.75" customHeight="1">
      <c r="Q231" s="279"/>
    </row>
    <row r="232" spans="17:17" ht="12.75" customHeight="1">
      <c r="Q232" s="279"/>
    </row>
    <row r="233" spans="17:17" ht="12.75" customHeight="1">
      <c r="Q233" s="279"/>
    </row>
    <row r="234" spans="17:17" ht="12.75" customHeight="1">
      <c r="Q234" s="279"/>
    </row>
    <row r="235" spans="17:17" ht="12.75" customHeight="1">
      <c r="Q235" s="279"/>
    </row>
    <row r="236" spans="17:17" ht="12.75" customHeight="1">
      <c r="Q236" s="279"/>
    </row>
    <row r="237" spans="17:17" ht="12.75" customHeight="1">
      <c r="Q237" s="279"/>
    </row>
    <row r="238" spans="17:17" ht="12.75" customHeight="1">
      <c r="Q238" s="279"/>
    </row>
    <row r="239" spans="17:17" ht="12.75" customHeight="1">
      <c r="Q239" s="279"/>
    </row>
    <row r="240" spans="17:17" ht="12.75" customHeight="1">
      <c r="Q240" s="279"/>
    </row>
    <row r="241" spans="17:17" ht="12.75" customHeight="1">
      <c r="Q241" s="279"/>
    </row>
    <row r="242" spans="17:17" ht="12.75" customHeight="1">
      <c r="Q242" s="279"/>
    </row>
    <row r="243" spans="17:17" ht="12.75" customHeight="1">
      <c r="Q243" s="279"/>
    </row>
    <row r="244" spans="17:17" ht="12.75" customHeight="1">
      <c r="Q244" s="279"/>
    </row>
    <row r="245" spans="17:17" ht="12.75" customHeight="1">
      <c r="Q245" s="279"/>
    </row>
    <row r="246" spans="17:17" ht="12.75" customHeight="1">
      <c r="Q246" s="279"/>
    </row>
    <row r="247" spans="17:17" ht="12.75" customHeight="1">
      <c r="Q247" s="279"/>
    </row>
    <row r="248" spans="17:17" ht="12.75" customHeight="1">
      <c r="Q248" s="279"/>
    </row>
    <row r="249" spans="17:17" ht="12.75" customHeight="1">
      <c r="Q249" s="279"/>
    </row>
    <row r="250" spans="17:17" ht="12.75" customHeight="1">
      <c r="Q250" s="279"/>
    </row>
    <row r="251" spans="17:17" ht="12.75" customHeight="1">
      <c r="Q251" s="279"/>
    </row>
    <row r="252" spans="17:17" ht="12.75" customHeight="1">
      <c r="Q252" s="279"/>
    </row>
    <row r="253" spans="17:17" ht="12.75" customHeight="1">
      <c r="Q253" s="279"/>
    </row>
    <row r="254" spans="17:17" ht="12.75" customHeight="1">
      <c r="Q254" s="279"/>
    </row>
    <row r="255" spans="17:17" ht="12.75" customHeight="1">
      <c r="Q255" s="279"/>
    </row>
    <row r="256" spans="17:17" ht="12.75" customHeight="1">
      <c r="Q256" s="279"/>
    </row>
    <row r="257" spans="17:17" ht="12.75" customHeight="1">
      <c r="Q257" s="279"/>
    </row>
    <row r="258" spans="17:17" ht="12.75" customHeight="1">
      <c r="Q258" s="279"/>
    </row>
    <row r="259" spans="17:17" ht="12.75" customHeight="1">
      <c r="Q259" s="279"/>
    </row>
    <row r="260" spans="17:17" ht="12.75" customHeight="1">
      <c r="Q260" s="279"/>
    </row>
    <row r="261" spans="17:17" ht="12.75" customHeight="1">
      <c r="Q261" s="279"/>
    </row>
    <row r="262" spans="17:17" ht="12.75" customHeight="1">
      <c r="Q262" s="279"/>
    </row>
    <row r="263" spans="17:17" ht="12.75" customHeight="1">
      <c r="Q263" s="279"/>
    </row>
    <row r="264" spans="17:17" ht="12.75" customHeight="1">
      <c r="Q264" s="279"/>
    </row>
    <row r="265" spans="17:17" ht="12.75" customHeight="1">
      <c r="Q265" s="279"/>
    </row>
    <row r="266" spans="17:17" ht="12.75" customHeight="1">
      <c r="Q266" s="279"/>
    </row>
    <row r="267" spans="17:17" ht="12.75" customHeight="1">
      <c r="Q267" s="279"/>
    </row>
    <row r="268" spans="17:17" ht="12.75" customHeight="1">
      <c r="Q268" s="279"/>
    </row>
    <row r="269" spans="17:17" ht="12.75" customHeight="1">
      <c r="Q269" s="279"/>
    </row>
    <row r="270" spans="17:17" ht="12.75" customHeight="1">
      <c r="Q270" s="279"/>
    </row>
    <row r="271" spans="17:17" ht="15.75" customHeight="1"/>
    <row r="272" spans="17:17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0">
    <mergeCell ref="C66:D66"/>
    <mergeCell ref="C55:E55"/>
    <mergeCell ref="C56:E56"/>
    <mergeCell ref="C57:E57"/>
    <mergeCell ref="C58:E58"/>
    <mergeCell ref="C59:E59"/>
    <mergeCell ref="B65:E65"/>
    <mergeCell ref="C61:E61"/>
    <mergeCell ref="C62:E62"/>
    <mergeCell ref="C63:E63"/>
    <mergeCell ref="C64:E64"/>
    <mergeCell ref="F69:O69"/>
    <mergeCell ref="F70:G70"/>
    <mergeCell ref="H70:I70"/>
    <mergeCell ref="J70:K70"/>
    <mergeCell ref="L70:M70"/>
    <mergeCell ref="N70:O70"/>
    <mergeCell ref="B34:B35"/>
    <mergeCell ref="C36:D36"/>
    <mergeCell ref="C37:D37"/>
    <mergeCell ref="C38:D38"/>
    <mergeCell ref="C60:E60"/>
    <mergeCell ref="C43:D43"/>
    <mergeCell ref="B50:E50"/>
    <mergeCell ref="B53:B54"/>
    <mergeCell ref="C53:C54"/>
    <mergeCell ref="C45:D45"/>
    <mergeCell ref="B27:E27"/>
    <mergeCell ref="B28:P28"/>
    <mergeCell ref="B31:E31"/>
    <mergeCell ref="B32:B33"/>
    <mergeCell ref="C32:D33"/>
    <mergeCell ref="B10:B11"/>
    <mergeCell ref="C10:C11"/>
    <mergeCell ref="E10:E11"/>
    <mergeCell ref="F10:O10"/>
    <mergeCell ref="P10:P11"/>
    <mergeCell ref="N11:O11"/>
    <mergeCell ref="X10:Y10"/>
    <mergeCell ref="F11:G11"/>
    <mergeCell ref="H11:I11"/>
    <mergeCell ref="J11:K11"/>
    <mergeCell ref="L11:M11"/>
    <mergeCell ref="S11:V11"/>
    <mergeCell ref="C16:D16"/>
    <mergeCell ref="P53:P54"/>
    <mergeCell ref="D54:E54"/>
    <mergeCell ref="Q13:Q14"/>
    <mergeCell ref="C39:D39"/>
    <mergeCell ref="C41:D41"/>
    <mergeCell ref="C42:D42"/>
    <mergeCell ref="C44:D44"/>
    <mergeCell ref="Q18:Q21"/>
    <mergeCell ref="C34:D35"/>
    <mergeCell ref="D53:E53"/>
    <mergeCell ref="B51:E51"/>
    <mergeCell ref="B52:E52"/>
    <mergeCell ref="B46:B47"/>
    <mergeCell ref="C46:D47"/>
    <mergeCell ref="C23:D23"/>
  </mergeCells>
  <conditionalFormatting sqref="E72 C74:D74">
    <cfRule type="cellIs" dxfId="87" priority="6" operator="greaterThan">
      <formula>0</formula>
    </cfRule>
  </conditionalFormatting>
  <conditionalFormatting sqref="V13">
    <cfRule type="cellIs" dxfId="86" priority="7" operator="lessThan">
      <formula>$U$13</formula>
    </cfRule>
  </conditionalFormatting>
  <conditionalFormatting sqref="V14">
    <cfRule type="cellIs" dxfId="85" priority="8" operator="lessThan">
      <formula>$U$14</formula>
    </cfRule>
  </conditionalFormatting>
  <conditionalFormatting sqref="V16">
    <cfRule type="cellIs" dxfId="84" priority="9" operator="lessThan">
      <formula>$U$16</formula>
    </cfRule>
  </conditionalFormatting>
  <conditionalFormatting sqref="F48:O48">
    <cfRule type="cellIs" dxfId="83" priority="10" operator="lessThan">
      <formula>$F$40/2</formula>
    </cfRule>
  </conditionalFormatting>
  <conditionalFormatting sqref="P51">
    <cfRule type="cellIs" dxfId="82" priority="11" operator="lessThan">
      <formula>#REF!</formula>
    </cfRule>
  </conditionalFormatting>
  <conditionalFormatting sqref="P51">
    <cfRule type="cellIs" dxfId="81" priority="12" operator="greaterThan">
      <formula>#REF!</formula>
    </cfRule>
  </conditionalFormatting>
  <conditionalFormatting sqref="N50:O50">
    <cfRule type="cellIs" dxfId="80" priority="34" operator="lessThan">
      <formula>#REF!</formula>
    </cfRule>
  </conditionalFormatting>
  <conditionalFormatting sqref="N50:O50">
    <cfRule type="cellIs" dxfId="79" priority="35" operator="greaterThan">
      <formula>#REF!</formula>
    </cfRule>
  </conditionalFormatting>
  <conditionalFormatting sqref="H49">
    <cfRule type="cellIs" dxfId="78" priority="36" operator="lessThan">
      <formula>$H$50</formula>
    </cfRule>
  </conditionalFormatting>
  <conditionalFormatting sqref="H49">
    <cfRule type="cellIs" dxfId="77" priority="37" operator="greaterThan">
      <formula>$H$50</formula>
    </cfRule>
  </conditionalFormatting>
  <conditionalFormatting sqref="I49">
    <cfRule type="cellIs" dxfId="76" priority="38" operator="lessThan">
      <formula>$I$50</formula>
    </cfRule>
  </conditionalFormatting>
  <conditionalFormatting sqref="I49">
    <cfRule type="cellIs" dxfId="75" priority="39" operator="greaterThan">
      <formula>$I$50</formula>
    </cfRule>
  </conditionalFormatting>
  <conditionalFormatting sqref="J49">
    <cfRule type="cellIs" dxfId="74" priority="40" operator="lessThan">
      <formula>$J$50</formula>
    </cfRule>
  </conditionalFormatting>
  <conditionalFormatting sqref="J49">
    <cfRule type="cellIs" dxfId="73" priority="41" operator="greaterThan">
      <formula>$J$50</formula>
    </cfRule>
  </conditionalFormatting>
  <conditionalFormatting sqref="K49">
    <cfRule type="cellIs" dxfId="72" priority="42" operator="lessThan">
      <formula>$K$50</formula>
    </cfRule>
  </conditionalFormatting>
  <conditionalFormatting sqref="K49">
    <cfRule type="cellIs" dxfId="71" priority="43" operator="greaterThan">
      <formula>$K$50</formula>
    </cfRule>
  </conditionalFormatting>
  <conditionalFormatting sqref="L49">
    <cfRule type="cellIs" dxfId="70" priority="44" operator="lessThan">
      <formula>$L$50</formula>
    </cfRule>
  </conditionalFormatting>
  <conditionalFormatting sqref="L49">
    <cfRule type="cellIs" dxfId="69" priority="45" operator="greaterThan">
      <formula>$L$50</formula>
    </cfRule>
  </conditionalFormatting>
  <conditionalFormatting sqref="M49">
    <cfRule type="cellIs" dxfId="68" priority="46" operator="lessThan">
      <formula>$M$50</formula>
    </cfRule>
  </conditionalFormatting>
  <conditionalFormatting sqref="M49">
    <cfRule type="cellIs" dxfId="67" priority="47" operator="greaterThan">
      <formula>$M$50</formula>
    </cfRule>
  </conditionalFormatting>
  <conditionalFormatting sqref="N49">
    <cfRule type="cellIs" dxfId="66" priority="48" operator="lessThan">
      <formula>$N$50</formula>
    </cfRule>
  </conditionalFormatting>
  <conditionalFormatting sqref="N49">
    <cfRule type="cellIs" dxfId="65" priority="49" operator="greaterThan">
      <formula>$N$50</formula>
    </cfRule>
  </conditionalFormatting>
  <conditionalFormatting sqref="O49">
    <cfRule type="cellIs" dxfId="64" priority="50" operator="lessThan">
      <formula>$O$50</formula>
    </cfRule>
  </conditionalFormatting>
  <conditionalFormatting sqref="O49">
    <cfRule type="cellIs" dxfId="63" priority="51" operator="greaterThan">
      <formula>$O$50</formula>
    </cfRule>
  </conditionalFormatting>
  <conditionalFormatting sqref="F52:G52">
    <cfRule type="cellIs" dxfId="62" priority="5" operator="notEqual">
      <formula>$F$70</formula>
    </cfRule>
  </conditionalFormatting>
  <conditionalFormatting sqref="H52:I52">
    <cfRule type="cellIs" dxfId="61" priority="4" operator="notEqual">
      <formula>$H$70</formula>
    </cfRule>
  </conditionalFormatting>
  <conditionalFormatting sqref="J52:K52">
    <cfRule type="cellIs" dxfId="60" priority="3" operator="notEqual">
      <formula>$J$70</formula>
    </cfRule>
  </conditionalFormatting>
  <conditionalFormatting sqref="L52:M52">
    <cfRule type="cellIs" dxfId="59" priority="2" operator="notEqual">
      <formula>$L$70</formula>
    </cfRule>
  </conditionalFormatting>
  <conditionalFormatting sqref="N52:O52">
    <cfRule type="cellIs" dxfId="58" priority="1" operator="notEqual">
      <formula>$N$70</formula>
    </cfRule>
  </conditionalFormatting>
  <dataValidations count="5">
    <dataValidation type="list" allowBlank="1" showErrorMessage="1" sqref="D30">
      <formula1>$Y$13:$Y$16</formula1>
    </dataValidation>
    <dataValidation type="list" allowBlank="1" showErrorMessage="1" sqref="E32:E39 F51:O51 E41:E47">
      <formula1>$T$13:$T$16</formula1>
    </dataValidation>
    <dataValidation type="list" allowBlank="1" showErrorMessage="1" sqref="C29:C30">
      <formula1>$Y$12:$Y$20</formula1>
    </dataValidation>
    <dataValidation type="list" allowBlank="1" showErrorMessage="1" sqref="D29">
      <formula1>$T$21:$T$23</formula1>
    </dataValidation>
    <dataValidation type="list" allowBlank="1" showErrorMessage="1" sqref="D13:D14">
      <formula1>$T$21:$T$24</formula1>
    </dataValidation>
  </dataValidations>
  <printOptions horizontalCentered="1"/>
  <pageMargins left="0" right="0" top="0" bottom="0" header="0" footer="0"/>
  <pageSetup paperSize="9" scale="46" fitToHeight="0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0"/>
  <sheetViews>
    <sheetView zoomScale="85" zoomScaleNormal="85" workbookViewId="0">
      <pane ySplit="10" topLeftCell="A11" activePane="bottomLeft" state="frozen"/>
      <selection pane="bottomLeft" activeCell="A26" sqref="A26:A34"/>
    </sheetView>
  </sheetViews>
  <sheetFormatPr defaultColWidth="9.21875" defaultRowHeight="13.2"/>
  <cols>
    <col min="1" max="1" width="22.21875" style="187" customWidth="1"/>
    <col min="2" max="2" width="3.44140625" style="187" customWidth="1"/>
    <col min="3" max="3" width="35.5546875" style="187" customWidth="1"/>
    <col min="4" max="4" width="8.44140625" style="187" customWidth="1"/>
    <col min="5" max="5" width="9" style="187" customWidth="1"/>
    <col min="6" max="7" width="5.77734375" style="187" customWidth="1"/>
    <col min="8" max="8" width="8.21875" style="187" customWidth="1"/>
    <col min="9" max="9" width="19.109375" style="187" customWidth="1"/>
    <col min="10" max="10" width="4.77734375" style="187" customWidth="1"/>
    <col min="11" max="11" width="5" style="187" customWidth="1"/>
    <col min="12" max="12" width="6.21875" style="187" customWidth="1"/>
    <col min="13" max="13" width="9.21875" style="187"/>
    <col min="14" max="14" width="19.44140625" style="187" customWidth="1"/>
    <col min="15" max="15" width="14.21875" style="187" customWidth="1"/>
    <col min="16" max="16" width="17.77734375" style="187" customWidth="1"/>
    <col min="17" max="17" width="14.5546875" style="187" customWidth="1"/>
    <col min="18" max="16384" width="9.21875" style="187"/>
  </cols>
  <sheetData>
    <row r="1" spans="2:15" ht="22.8">
      <c r="B1" s="186" t="s">
        <v>1</v>
      </c>
      <c r="E1" s="188"/>
    </row>
    <row r="2" spans="2:15" ht="21">
      <c r="B2" s="189" t="s">
        <v>182</v>
      </c>
      <c r="E2" s="188"/>
    </row>
    <row r="3" spans="2:15" ht="15.6">
      <c r="B3" s="190" t="s">
        <v>183</v>
      </c>
      <c r="C3" s="190"/>
      <c r="D3" s="190"/>
      <c r="E3" s="190"/>
      <c r="F3" s="190"/>
    </row>
    <row r="4" spans="2:15" ht="15">
      <c r="B4" s="168" t="s">
        <v>15</v>
      </c>
      <c r="E4" s="191"/>
    </row>
    <row r="5" spans="2:15" ht="15">
      <c r="B5" s="192" t="s">
        <v>3</v>
      </c>
    </row>
    <row r="6" spans="2:15" ht="15">
      <c r="B6" s="6" t="s">
        <v>22</v>
      </c>
      <c r="C6"/>
    </row>
    <row r="7" spans="2:15" ht="15">
      <c r="B7" s="192"/>
      <c r="C7" s="204" t="s">
        <v>138</v>
      </c>
      <c r="D7" s="29" t="s">
        <v>139</v>
      </c>
    </row>
    <row r="8" spans="2:15" ht="15">
      <c r="B8" s="192"/>
    </row>
    <row r="9" spans="2:15" ht="21" customHeight="1">
      <c r="B9" s="1094" t="s">
        <v>4</v>
      </c>
      <c r="C9" s="1095" t="s">
        <v>5</v>
      </c>
      <c r="D9" s="193"/>
      <c r="E9" s="1096"/>
      <c r="F9" s="1095" t="s">
        <v>6</v>
      </c>
      <c r="G9" s="1098"/>
      <c r="H9" s="1098"/>
      <c r="I9" s="1070" t="s">
        <v>159</v>
      </c>
    </row>
    <row r="10" spans="2:15" ht="29.25" customHeight="1">
      <c r="B10" s="1094"/>
      <c r="C10" s="1095"/>
      <c r="D10" s="194"/>
      <c r="E10" s="1097"/>
      <c r="F10" s="264" t="s">
        <v>8</v>
      </c>
      <c r="G10" s="264" t="s">
        <v>9</v>
      </c>
      <c r="H10" s="264" t="s">
        <v>10</v>
      </c>
      <c r="I10" s="1070"/>
      <c r="M10" s="1072" t="s">
        <v>46</v>
      </c>
      <c r="N10" s="1073"/>
      <c r="O10" s="1074"/>
    </row>
    <row r="11" spans="2:15">
      <c r="B11" s="195">
        <v>1</v>
      </c>
      <c r="C11" s="196" t="s">
        <v>14</v>
      </c>
      <c r="D11" s="197"/>
      <c r="E11" s="198"/>
      <c r="F11" s="199">
        <v>2</v>
      </c>
      <c r="G11" s="199">
        <v>2</v>
      </c>
      <c r="H11" s="199">
        <v>2</v>
      </c>
      <c r="I11" s="200">
        <f>SUM(F11:H11)</f>
        <v>6</v>
      </c>
      <c r="M11" s="195"/>
      <c r="N11" s="201" t="s">
        <v>50</v>
      </c>
      <c r="O11" s="201" t="s">
        <v>51</v>
      </c>
    </row>
    <row r="12" spans="2:15" ht="15" customHeight="1">
      <c r="B12" s="195">
        <v>2</v>
      </c>
      <c r="C12" s="196" t="s">
        <v>24</v>
      </c>
      <c r="D12" s="202" t="s">
        <v>189</v>
      </c>
      <c r="E12" s="198"/>
      <c r="F12" s="199">
        <v>2</v>
      </c>
      <c r="G12" s="199">
        <v>2</v>
      </c>
      <c r="H12" s="199">
        <v>1</v>
      </c>
      <c r="I12" s="200">
        <f t="shared" ref="I12:I24" si="0">SUM(F12:H12)</f>
        <v>5</v>
      </c>
      <c r="M12" s="201" t="s">
        <v>55</v>
      </c>
      <c r="N12" s="252" t="s">
        <v>138</v>
      </c>
      <c r="O12" s="203">
        <v>450</v>
      </c>
    </row>
    <row r="13" spans="2:15">
      <c r="B13" s="195">
        <v>3</v>
      </c>
      <c r="C13" s="196" t="s">
        <v>26</v>
      </c>
      <c r="D13" s="212"/>
      <c r="E13" s="213"/>
      <c r="F13" s="199">
        <v>1</v>
      </c>
      <c r="G13" s="199">
        <v>1</v>
      </c>
      <c r="H13" s="199">
        <v>1</v>
      </c>
      <c r="I13" s="200">
        <f t="shared" si="0"/>
        <v>3</v>
      </c>
    </row>
    <row r="14" spans="2:15">
      <c r="B14" s="195">
        <v>4</v>
      </c>
      <c r="C14" s="685" t="s">
        <v>341</v>
      </c>
      <c r="D14" s="685"/>
      <c r="E14" s="685"/>
      <c r="F14" s="199" t="s">
        <v>188</v>
      </c>
      <c r="G14" s="199">
        <v>1</v>
      </c>
      <c r="H14" s="199">
        <v>1</v>
      </c>
      <c r="I14" s="200">
        <f t="shared" si="0"/>
        <v>2</v>
      </c>
    </row>
    <row r="15" spans="2:15">
      <c r="B15" s="195">
        <v>5</v>
      </c>
      <c r="C15" s="732" t="s">
        <v>285</v>
      </c>
      <c r="D15" s="703"/>
      <c r="E15" s="704"/>
      <c r="F15" s="199">
        <v>2</v>
      </c>
      <c r="G15" s="199" t="s">
        <v>188</v>
      </c>
      <c r="H15" s="199" t="s">
        <v>188</v>
      </c>
      <c r="I15" s="200">
        <f t="shared" si="0"/>
        <v>2</v>
      </c>
      <c r="M15" s="205"/>
      <c r="N15" s="206"/>
      <c r="O15" s="207"/>
    </row>
    <row r="16" spans="2:15">
      <c r="B16" s="195">
        <v>6</v>
      </c>
      <c r="C16" s="196" t="s">
        <v>31</v>
      </c>
      <c r="D16" s="197"/>
      <c r="E16" s="198"/>
      <c r="F16" s="199">
        <v>1</v>
      </c>
      <c r="G16" s="199">
        <v>1</v>
      </c>
      <c r="H16" s="199">
        <v>1</v>
      </c>
      <c r="I16" s="200">
        <f t="shared" si="0"/>
        <v>3</v>
      </c>
    </row>
    <row r="17" spans="1:17">
      <c r="B17" s="195"/>
      <c r="C17" s="695" t="s">
        <v>34</v>
      </c>
      <c r="D17" s="197"/>
      <c r="E17" s="198"/>
      <c r="F17" s="208" t="s">
        <v>188</v>
      </c>
      <c r="G17" s="208" t="s">
        <v>188</v>
      </c>
      <c r="H17" s="208" t="s">
        <v>188</v>
      </c>
      <c r="I17" s="200">
        <f t="shared" si="0"/>
        <v>0</v>
      </c>
    </row>
    <row r="18" spans="1:17">
      <c r="B18" s="195"/>
      <c r="C18" s="695" t="s">
        <v>36</v>
      </c>
      <c r="D18" s="197"/>
      <c r="E18" s="198"/>
      <c r="F18" s="208" t="s">
        <v>188</v>
      </c>
      <c r="G18" s="208" t="s">
        <v>188</v>
      </c>
      <c r="H18" s="208" t="s">
        <v>188</v>
      </c>
      <c r="I18" s="200">
        <f t="shared" si="0"/>
        <v>0</v>
      </c>
    </row>
    <row r="19" spans="1:17">
      <c r="B19" s="195">
        <v>7</v>
      </c>
      <c r="C19" s="196" t="s">
        <v>38</v>
      </c>
      <c r="D19" s="197"/>
      <c r="E19" s="198"/>
      <c r="F19" s="199">
        <v>1</v>
      </c>
      <c r="G19" s="199">
        <v>1</v>
      </c>
      <c r="H19" s="199">
        <v>1</v>
      </c>
      <c r="I19" s="200">
        <f t="shared" si="0"/>
        <v>3</v>
      </c>
      <c r="M19" s="187" t="s">
        <v>65</v>
      </c>
    </row>
    <row r="20" spans="1:17">
      <c r="B20" s="195">
        <v>8</v>
      </c>
      <c r="C20" s="196" t="s">
        <v>39</v>
      </c>
      <c r="D20" s="197"/>
      <c r="E20" s="198"/>
      <c r="F20" s="199">
        <v>2</v>
      </c>
      <c r="G20" s="199">
        <v>2</v>
      </c>
      <c r="H20" s="199">
        <v>1</v>
      </c>
      <c r="I20" s="200">
        <f t="shared" si="0"/>
        <v>5</v>
      </c>
      <c r="N20" s="15" t="s">
        <v>189</v>
      </c>
      <c r="O20" s="53" t="s">
        <v>190</v>
      </c>
    </row>
    <row r="21" spans="1:17">
      <c r="B21" s="195">
        <v>9</v>
      </c>
      <c r="C21" s="196" t="s">
        <v>40</v>
      </c>
      <c r="D21" s="197"/>
      <c r="E21" s="198"/>
      <c r="F21" s="199">
        <v>1</v>
      </c>
      <c r="G21" s="199"/>
      <c r="H21" s="199"/>
      <c r="I21" s="200">
        <f t="shared" si="0"/>
        <v>1</v>
      </c>
      <c r="N21" s="15" t="s">
        <v>191</v>
      </c>
      <c r="O21" s="53" t="s">
        <v>192</v>
      </c>
    </row>
    <row r="22" spans="1:17">
      <c r="B22" s="195">
        <v>10</v>
      </c>
      <c r="C22" s="196" t="s">
        <v>72</v>
      </c>
      <c r="D22" s="197"/>
      <c r="E22" s="198"/>
      <c r="F22" s="199">
        <v>3</v>
      </c>
      <c r="G22" s="199">
        <v>3</v>
      </c>
      <c r="H22" s="199">
        <v>3</v>
      </c>
      <c r="I22" s="200">
        <f t="shared" si="0"/>
        <v>9</v>
      </c>
      <c r="N22" s="15" t="s">
        <v>193</v>
      </c>
      <c r="O22" s="53" t="s">
        <v>194</v>
      </c>
    </row>
    <row r="23" spans="1:17">
      <c r="B23" s="195">
        <v>11</v>
      </c>
      <c r="C23" s="210" t="s">
        <v>73</v>
      </c>
      <c r="D23" s="211"/>
      <c r="E23" s="198"/>
      <c r="F23" s="199">
        <v>1</v>
      </c>
      <c r="G23" s="199"/>
      <c r="H23" s="199"/>
      <c r="I23" s="200">
        <f t="shared" si="0"/>
        <v>1</v>
      </c>
    </row>
    <row r="24" spans="1:17">
      <c r="B24" s="195">
        <v>12</v>
      </c>
      <c r="C24" s="210" t="s">
        <v>74</v>
      </c>
      <c r="D24" s="212"/>
      <c r="E24" s="213"/>
      <c r="F24" s="199">
        <v>1</v>
      </c>
      <c r="G24" s="199">
        <v>1</v>
      </c>
      <c r="H24" s="199">
        <v>1</v>
      </c>
      <c r="I24" s="200">
        <f t="shared" si="0"/>
        <v>3</v>
      </c>
    </row>
    <row r="25" spans="1:17">
      <c r="B25" s="214" t="s">
        <v>167</v>
      </c>
      <c r="C25" s="215"/>
      <c r="D25" s="216"/>
      <c r="E25" s="217"/>
      <c r="F25" s="218">
        <f>SUM(F11:F24)</f>
        <v>17</v>
      </c>
      <c r="G25" s="219">
        <f>SUM(G11:G24)</f>
        <v>14</v>
      </c>
      <c r="H25" s="219">
        <f>SUM(H11:H24)</f>
        <v>12</v>
      </c>
      <c r="I25" s="218">
        <f>SUM(I11:I24)</f>
        <v>43</v>
      </c>
    </row>
    <row r="26" spans="1:17" ht="12.75" customHeight="1">
      <c r="A26" s="132">
        <f t="shared" ref="A26:A36" si="1">LEN(C26)</f>
        <v>19</v>
      </c>
      <c r="B26" s="195">
        <v>13</v>
      </c>
      <c r="C26" s="1075" t="s">
        <v>144</v>
      </c>
      <c r="D26" s="1076"/>
      <c r="E26" s="248" t="s">
        <v>138</v>
      </c>
      <c r="F26" s="662"/>
      <c r="G26" s="662"/>
      <c r="H26" s="662">
        <v>1</v>
      </c>
      <c r="I26" s="265">
        <f>SUM(F26:H26)</f>
        <v>1</v>
      </c>
      <c r="J26" s="1077">
        <f>SUM(I26:I34)</f>
        <v>20</v>
      </c>
      <c r="K26" s="1079">
        <f>SUM(J26,J36)</f>
        <v>50</v>
      </c>
      <c r="M26" s="206"/>
      <c r="N26" s="253"/>
      <c r="O26" s="253"/>
      <c r="P26" s="253"/>
      <c r="Q26" s="253"/>
    </row>
    <row r="27" spans="1:17" ht="13.8">
      <c r="A27" s="267">
        <f t="shared" si="1"/>
        <v>31</v>
      </c>
      <c r="B27" s="195">
        <v>14</v>
      </c>
      <c r="C27" s="1053" t="s">
        <v>304</v>
      </c>
      <c r="D27" s="1054"/>
      <c r="E27" s="250" t="s">
        <v>138</v>
      </c>
      <c r="F27" s="663">
        <v>1</v>
      </c>
      <c r="G27" s="663"/>
      <c r="H27" s="663"/>
      <c r="I27" s="265">
        <f t="shared" ref="I27:I34" si="2">SUM(F27:H27)</f>
        <v>1</v>
      </c>
      <c r="J27" s="1078"/>
      <c r="K27" s="1080"/>
      <c r="M27" s="221"/>
      <c r="N27" s="253"/>
      <c r="O27" s="253"/>
      <c r="P27" s="253"/>
      <c r="Q27" s="253"/>
    </row>
    <row r="28" spans="1:17" ht="13.8">
      <c r="A28" s="267">
        <f t="shared" si="1"/>
        <v>42</v>
      </c>
      <c r="B28" s="195">
        <v>15</v>
      </c>
      <c r="C28" s="1053" t="s">
        <v>301</v>
      </c>
      <c r="D28" s="1054"/>
      <c r="E28" s="250" t="s">
        <v>138</v>
      </c>
      <c r="F28" s="663">
        <v>1</v>
      </c>
      <c r="G28" s="663"/>
      <c r="H28" s="663"/>
      <c r="I28" s="265">
        <f t="shared" si="2"/>
        <v>1</v>
      </c>
      <c r="J28" s="1078"/>
      <c r="K28" s="1080"/>
      <c r="M28" s="221"/>
      <c r="N28" s="253"/>
      <c r="O28" s="253"/>
      <c r="P28" s="253"/>
      <c r="Q28" s="253"/>
    </row>
    <row r="29" spans="1:17" ht="13.8">
      <c r="A29" s="267">
        <f t="shared" si="1"/>
        <v>27</v>
      </c>
      <c r="B29" s="195">
        <v>16</v>
      </c>
      <c r="C29" s="1055" t="s">
        <v>297</v>
      </c>
      <c r="D29" s="1054"/>
      <c r="E29" s="250" t="s">
        <v>138</v>
      </c>
      <c r="F29" s="663">
        <v>1</v>
      </c>
      <c r="G29" s="663"/>
      <c r="H29" s="663"/>
      <c r="I29" s="265">
        <f t="shared" si="2"/>
        <v>1</v>
      </c>
      <c r="J29" s="1078"/>
      <c r="K29" s="1080"/>
      <c r="M29" s="221"/>
      <c r="N29" s="253"/>
      <c r="O29" s="253"/>
      <c r="P29" s="253"/>
      <c r="Q29" s="253"/>
    </row>
    <row r="30" spans="1:17" ht="13.8">
      <c r="A30" s="267">
        <f t="shared" si="1"/>
        <v>18</v>
      </c>
      <c r="B30" s="195">
        <v>17</v>
      </c>
      <c r="C30" s="1081" t="s">
        <v>275</v>
      </c>
      <c r="D30" s="1054"/>
      <c r="E30" s="250" t="s">
        <v>138</v>
      </c>
      <c r="F30" s="663">
        <v>1</v>
      </c>
      <c r="G30" s="663"/>
      <c r="H30" s="663"/>
      <c r="I30" s="265">
        <f t="shared" si="2"/>
        <v>1</v>
      </c>
      <c r="J30" s="1078"/>
      <c r="K30" s="1080"/>
      <c r="M30" s="221"/>
      <c r="N30" s="253"/>
      <c r="O30" s="253"/>
      <c r="P30" s="253"/>
      <c r="Q30" s="253"/>
    </row>
    <row r="31" spans="1:17" ht="13.8">
      <c r="A31" s="267">
        <f t="shared" si="1"/>
        <v>24</v>
      </c>
      <c r="B31" s="195">
        <v>18</v>
      </c>
      <c r="C31" s="1053" t="s">
        <v>282</v>
      </c>
      <c r="D31" s="1054"/>
      <c r="E31" s="250" t="s">
        <v>138</v>
      </c>
      <c r="F31" s="663"/>
      <c r="G31" s="663">
        <v>1</v>
      </c>
      <c r="H31" s="663"/>
      <c r="I31" s="265">
        <f t="shared" si="2"/>
        <v>1</v>
      </c>
      <c r="J31" s="1078"/>
      <c r="K31" s="1080"/>
      <c r="M31" s="221"/>
      <c r="N31" s="253"/>
      <c r="O31" s="253"/>
      <c r="P31" s="253"/>
      <c r="Q31" s="253"/>
    </row>
    <row r="32" spans="1:17" ht="13.8">
      <c r="A32" s="267">
        <f t="shared" si="1"/>
        <v>30</v>
      </c>
      <c r="B32" s="195">
        <v>19</v>
      </c>
      <c r="C32" s="1055" t="s">
        <v>298</v>
      </c>
      <c r="D32" s="1054"/>
      <c r="E32" s="250" t="s">
        <v>138</v>
      </c>
      <c r="F32" s="663"/>
      <c r="G32" s="663">
        <v>1</v>
      </c>
      <c r="H32" s="663">
        <v>1</v>
      </c>
      <c r="I32" s="265">
        <f t="shared" si="2"/>
        <v>2</v>
      </c>
      <c r="J32" s="1078"/>
      <c r="K32" s="1080"/>
      <c r="M32" s="221"/>
      <c r="N32" s="253"/>
      <c r="O32" s="253"/>
      <c r="P32" s="253"/>
      <c r="Q32" s="253"/>
    </row>
    <row r="33" spans="1:17" ht="13.8">
      <c r="A33" s="267">
        <f t="shared" si="1"/>
        <v>42</v>
      </c>
      <c r="B33" s="195">
        <v>20</v>
      </c>
      <c r="C33" s="1053" t="s">
        <v>299</v>
      </c>
      <c r="D33" s="1054"/>
      <c r="E33" s="250" t="s">
        <v>138</v>
      </c>
      <c r="F33" s="664">
        <v>2</v>
      </c>
      <c r="G33" s="664">
        <v>2</v>
      </c>
      <c r="H33" s="664">
        <v>4</v>
      </c>
      <c r="I33" s="265">
        <f t="shared" si="2"/>
        <v>8</v>
      </c>
      <c r="J33" s="1078"/>
      <c r="K33" s="1080"/>
      <c r="M33" s="221"/>
      <c r="N33" s="253"/>
      <c r="O33" s="253"/>
      <c r="P33" s="253"/>
      <c r="Q33" s="253"/>
    </row>
    <row r="34" spans="1:17" ht="13.8">
      <c r="A34" s="267">
        <f t="shared" si="1"/>
        <v>30</v>
      </c>
      <c r="B34" s="195">
        <v>21</v>
      </c>
      <c r="C34" s="1082" t="s">
        <v>305</v>
      </c>
      <c r="D34" s="1054"/>
      <c r="E34" s="251" t="s">
        <v>138</v>
      </c>
      <c r="F34" s="665"/>
      <c r="G34" s="665">
        <v>2</v>
      </c>
      <c r="H34" s="665">
        <v>2</v>
      </c>
      <c r="I34" s="265">
        <f t="shared" si="2"/>
        <v>4</v>
      </c>
      <c r="J34" s="1078"/>
      <c r="K34" s="1080"/>
      <c r="M34" s="221"/>
      <c r="N34" s="253"/>
      <c r="O34" s="253"/>
      <c r="P34" s="253"/>
      <c r="Q34" s="253"/>
    </row>
    <row r="35" spans="1:17">
      <c r="B35" s="222" t="s">
        <v>91</v>
      </c>
      <c r="C35" s="223"/>
      <c r="D35" s="224"/>
      <c r="E35" s="225"/>
      <c r="F35" s="226">
        <f t="shared" ref="F35:H35" si="3">SUM(F26:F34)</f>
        <v>6</v>
      </c>
      <c r="G35" s="227">
        <f t="shared" si="3"/>
        <v>6</v>
      </c>
      <c r="H35" s="227">
        <f t="shared" si="3"/>
        <v>8</v>
      </c>
      <c r="I35" s="226">
        <f>SUM(F35:H35)</f>
        <v>20</v>
      </c>
      <c r="K35" s="1080"/>
    </row>
    <row r="36" spans="1:17">
      <c r="A36" s="132">
        <f t="shared" si="1"/>
        <v>18</v>
      </c>
      <c r="B36" s="229">
        <v>22</v>
      </c>
      <c r="C36" s="1083" t="s">
        <v>168</v>
      </c>
      <c r="D36" s="1084"/>
      <c r="E36" s="250" t="s">
        <v>138</v>
      </c>
      <c r="F36" s="230">
        <v>6</v>
      </c>
      <c r="G36" s="230">
        <v>12</v>
      </c>
      <c r="H36" s="230">
        <v>12</v>
      </c>
      <c r="I36" s="265">
        <f>SUM(F36:H36)</f>
        <v>30</v>
      </c>
      <c r="J36" s="231">
        <f>I36</f>
        <v>30</v>
      </c>
      <c r="K36" s="1080"/>
      <c r="L36" s="232">
        <f>J36/K26*100</f>
        <v>60</v>
      </c>
      <c r="N36" s="233" t="s">
        <v>203</v>
      </c>
      <c r="O36" s="228"/>
    </row>
    <row r="37" spans="1:17">
      <c r="B37" s="1085" t="s">
        <v>99</v>
      </c>
      <c r="C37" s="1086"/>
      <c r="D37" s="1086"/>
      <c r="E37" s="1087"/>
      <c r="F37" s="227">
        <f t="shared" ref="F37:H37" si="4">SUM(F36:F36)</f>
        <v>6</v>
      </c>
      <c r="G37" s="227">
        <f t="shared" si="4"/>
        <v>12</v>
      </c>
      <c r="H37" s="227">
        <f t="shared" si="4"/>
        <v>12</v>
      </c>
      <c r="I37" s="226">
        <f>SUM(F37:H37)</f>
        <v>30</v>
      </c>
    </row>
    <row r="38" spans="1:17">
      <c r="B38" s="1088" t="s">
        <v>176</v>
      </c>
      <c r="C38" s="1089"/>
      <c r="D38" s="1089"/>
      <c r="E38" s="1090"/>
      <c r="F38" s="234">
        <f t="shared" ref="F38:H38" si="5">F35+F37</f>
        <v>12</v>
      </c>
      <c r="G38" s="234">
        <f t="shared" si="5"/>
        <v>18</v>
      </c>
      <c r="H38" s="234">
        <f t="shared" si="5"/>
        <v>20</v>
      </c>
      <c r="I38" s="266">
        <f>SUM(F38:H38)</f>
        <v>50</v>
      </c>
    </row>
    <row r="39" spans="1:17">
      <c r="B39" s="1091" t="s">
        <v>114</v>
      </c>
      <c r="C39" s="1092"/>
      <c r="D39" s="1092"/>
      <c r="E39" s="1093"/>
      <c r="F39" s="235"/>
      <c r="G39" s="236"/>
      <c r="H39" s="236" t="s">
        <v>138</v>
      </c>
      <c r="I39" s="237">
        <f>COUNTA(F39:H39)</f>
        <v>1</v>
      </c>
    </row>
    <row r="40" spans="1:17" ht="23.25" customHeight="1">
      <c r="B40" s="1059" t="s">
        <v>177</v>
      </c>
      <c r="C40" s="1060"/>
      <c r="D40" s="1060"/>
      <c r="E40" s="1061"/>
      <c r="F40" s="238">
        <f t="shared" ref="F40:H40" si="6">F25+F38</f>
        <v>29</v>
      </c>
      <c r="G40" s="238">
        <f t="shared" si="6"/>
        <v>32</v>
      </c>
      <c r="H40" s="238">
        <f t="shared" si="6"/>
        <v>32</v>
      </c>
      <c r="I40" s="238">
        <f>SUM(F40:H40)</f>
        <v>93</v>
      </c>
    </row>
    <row r="41" spans="1:17" ht="15.75" customHeight="1">
      <c r="A41" s="228"/>
      <c r="B41" s="239">
        <v>1</v>
      </c>
      <c r="C41" s="1064" t="s">
        <v>283</v>
      </c>
      <c r="D41" s="1065"/>
      <c r="E41" s="1066"/>
      <c r="F41" s="240"/>
      <c r="G41" s="240">
        <v>1</v>
      </c>
      <c r="H41" s="240">
        <v>2</v>
      </c>
      <c r="I41" s="240">
        <f>SUM(F41:H41)</f>
        <v>3</v>
      </c>
      <c r="J41" s="228"/>
      <c r="K41" s="228"/>
      <c r="L41" s="228"/>
      <c r="M41" s="228"/>
      <c r="N41" s="228"/>
      <c r="O41" s="228"/>
    </row>
    <row r="42" spans="1:17" ht="27" customHeight="1">
      <c r="A42" s="228"/>
      <c r="B42" s="1062" t="s">
        <v>177</v>
      </c>
      <c r="C42" s="1063"/>
      <c r="D42" s="1063"/>
      <c r="E42" s="1063"/>
      <c r="F42" s="1063"/>
      <c r="G42" s="1063"/>
      <c r="H42" s="1063"/>
      <c r="I42" s="241">
        <f>SUM(I41,I40)</f>
        <v>96</v>
      </c>
      <c r="J42" s="228"/>
      <c r="K42" s="228"/>
      <c r="L42" s="228"/>
      <c r="M42" s="228"/>
      <c r="N42" s="228"/>
      <c r="O42" s="228"/>
    </row>
    <row r="43" spans="1:17" ht="12.75" customHeight="1">
      <c r="A43" s="228"/>
      <c r="B43" s="195">
        <v>1</v>
      </c>
      <c r="C43" s="1064" t="s">
        <v>117</v>
      </c>
      <c r="D43" s="1065"/>
      <c r="E43" s="1066"/>
      <c r="F43" s="240">
        <v>1</v>
      </c>
      <c r="G43" s="240">
        <v>1</v>
      </c>
      <c r="H43" s="240">
        <v>1</v>
      </c>
      <c r="I43" s="242" t="s">
        <v>137</v>
      </c>
      <c r="J43" s="228"/>
      <c r="K43" s="228"/>
      <c r="L43" s="228"/>
      <c r="M43" s="228"/>
      <c r="N43" s="228"/>
      <c r="O43" s="228"/>
    </row>
    <row r="44" spans="1:17">
      <c r="B44" s="195">
        <v>2</v>
      </c>
      <c r="C44" s="1067" t="s">
        <v>342</v>
      </c>
      <c r="D44" s="1068"/>
      <c r="E44" s="1069"/>
      <c r="F44" s="240"/>
      <c r="G44" s="240">
        <v>1</v>
      </c>
      <c r="H44" s="240">
        <v>1</v>
      </c>
      <c r="I44" s="242" t="s">
        <v>137</v>
      </c>
    </row>
    <row r="45" spans="1:17">
      <c r="B45" s="195">
        <v>3</v>
      </c>
      <c r="C45" s="1064" t="s">
        <v>125</v>
      </c>
      <c r="D45" s="1065"/>
      <c r="E45" s="1066"/>
      <c r="F45" s="240" t="s">
        <v>126</v>
      </c>
      <c r="G45" s="240"/>
      <c r="H45" s="240" t="s">
        <v>126</v>
      </c>
      <c r="I45" s="242" t="s">
        <v>137</v>
      </c>
    </row>
    <row r="46" spans="1:17">
      <c r="B46" s="1056" t="s">
        <v>129</v>
      </c>
      <c r="C46" s="1057"/>
      <c r="D46" s="1057"/>
      <c r="E46" s="1058"/>
      <c r="F46" s="238">
        <f>F40+SUM(F41:F44)/2</f>
        <v>29.5</v>
      </c>
      <c r="G46" s="238">
        <f>G40+SUM(G41:G44)/2</f>
        <v>33.5</v>
      </c>
      <c r="H46" s="438">
        <f>H40+SUM(H41:H44)/2</f>
        <v>34</v>
      </c>
      <c r="I46" s="238">
        <f>SUM(F46:H46)</f>
        <v>97</v>
      </c>
    </row>
    <row r="47" spans="1:17">
      <c r="B47" s="243"/>
      <c r="C47" s="244"/>
      <c r="D47" s="244"/>
      <c r="E47" s="244"/>
      <c r="F47" s="245"/>
      <c r="G47" s="245"/>
      <c r="H47" s="245"/>
      <c r="I47" s="245"/>
    </row>
    <row r="48" spans="1:17">
      <c r="B48" s="243"/>
      <c r="C48" s="246" t="s">
        <v>77</v>
      </c>
      <c r="D48" s="246"/>
      <c r="E48" s="246"/>
      <c r="F48" s="246"/>
      <c r="G48" s="246"/>
      <c r="H48" s="246"/>
      <c r="I48" s="246"/>
    </row>
    <row r="50" spans="3:8" ht="41.4" customHeight="1">
      <c r="F50" s="1071" t="s">
        <v>78</v>
      </c>
      <c r="G50" s="1071"/>
      <c r="H50" s="1071"/>
    </row>
    <row r="51" spans="3:8">
      <c r="E51" s="191"/>
      <c r="F51" s="263">
        <v>29</v>
      </c>
      <c r="G51" s="263">
        <v>32</v>
      </c>
      <c r="H51" s="263">
        <v>32</v>
      </c>
    </row>
    <row r="52" spans="3:8">
      <c r="C52" s="209"/>
      <c r="D52" s="209"/>
      <c r="E52" s="191"/>
      <c r="F52" s="207"/>
      <c r="G52" s="207"/>
      <c r="H52" s="207"/>
    </row>
    <row r="53" spans="3:8">
      <c r="C53" s="209"/>
      <c r="D53" s="209"/>
      <c r="E53" s="191"/>
      <c r="F53" s="207"/>
      <c r="G53" s="207"/>
      <c r="H53" s="207"/>
    </row>
    <row r="54" spans="3:8">
      <c r="C54" s="191"/>
      <c r="D54" s="191"/>
      <c r="E54" s="191"/>
    </row>
    <row r="55" spans="3:8">
      <c r="C55" s="191"/>
      <c r="D55" s="191"/>
      <c r="E55" s="247"/>
    </row>
    <row r="56" spans="3:8">
      <c r="E56" s="247"/>
    </row>
    <row r="57" spans="3:8">
      <c r="C57" s="247"/>
      <c r="D57" s="247"/>
      <c r="E57" s="247"/>
    </row>
    <row r="58" spans="3:8">
      <c r="C58" s="247"/>
      <c r="D58" s="247"/>
    </row>
    <row r="59" spans="3:8">
      <c r="C59" s="247"/>
      <c r="D59" s="247"/>
    </row>
    <row r="60" spans="3:8">
      <c r="C60" s="247"/>
      <c r="D60" s="247"/>
    </row>
  </sheetData>
  <mergeCells count="30">
    <mergeCell ref="C29:D29"/>
    <mergeCell ref="B9:B10"/>
    <mergeCell ref="C9:C10"/>
    <mergeCell ref="E9:E10"/>
    <mergeCell ref="F9:H9"/>
    <mergeCell ref="C15:E15"/>
    <mergeCell ref="I9:I10"/>
    <mergeCell ref="F50:H50"/>
    <mergeCell ref="C41:E41"/>
    <mergeCell ref="M10:O10"/>
    <mergeCell ref="C26:D26"/>
    <mergeCell ref="J26:J34"/>
    <mergeCell ref="K26:K36"/>
    <mergeCell ref="C27:D27"/>
    <mergeCell ref="C28:D28"/>
    <mergeCell ref="C30:D30"/>
    <mergeCell ref="C33:D33"/>
    <mergeCell ref="C34:D34"/>
    <mergeCell ref="C36:D36"/>
    <mergeCell ref="B37:E37"/>
    <mergeCell ref="B38:E38"/>
    <mergeCell ref="B39:E39"/>
    <mergeCell ref="C31:D31"/>
    <mergeCell ref="C32:D32"/>
    <mergeCell ref="B46:E46"/>
    <mergeCell ref="B40:E40"/>
    <mergeCell ref="B42:H42"/>
    <mergeCell ref="C43:E43"/>
    <mergeCell ref="C44:E44"/>
    <mergeCell ref="C45:E45"/>
  </mergeCells>
  <conditionalFormatting sqref="E54 C55:D55">
    <cfRule type="cellIs" dxfId="57" priority="7" operator="greaterThan">
      <formula>0</formula>
    </cfRule>
  </conditionalFormatting>
  <conditionalFormatting sqref="G40">
    <cfRule type="cellIs" dxfId="56" priority="5" operator="lessThan">
      <formula>$G$51</formula>
    </cfRule>
    <cfRule type="cellIs" dxfId="55" priority="6" operator="greaterThan">
      <formula>$G$51</formula>
    </cfRule>
  </conditionalFormatting>
  <conditionalFormatting sqref="H40">
    <cfRule type="cellIs" dxfId="54" priority="3" operator="lessThan">
      <formula>$H$51</formula>
    </cfRule>
    <cfRule type="cellIs" dxfId="53" priority="4" operator="greaterThan">
      <formula>$H$51</formula>
    </cfRule>
  </conditionalFormatting>
  <conditionalFormatting sqref="F40">
    <cfRule type="cellIs" dxfId="52" priority="1" operator="greaterThan">
      <formula>$F$51</formula>
    </cfRule>
    <cfRule type="cellIs" dxfId="51" priority="2" operator="lessThan">
      <formula>$F$51</formula>
    </cfRule>
  </conditionalFormatting>
  <conditionalFormatting sqref="I39">
    <cfRule type="cellIs" dxfId="50" priority="8" operator="lessThan">
      <formula>#REF!</formula>
    </cfRule>
    <cfRule type="cellIs" dxfId="49" priority="9" operator="greaterThan">
      <formula>#REF!</formula>
    </cfRule>
  </conditionalFormatting>
  <dataValidations count="4">
    <dataValidation type="list" allowBlank="1" showInputMessage="1" showErrorMessage="1" sqref="E26:E28 E30:E34">
      <formula1>$Q$13:$Q$16</formula1>
    </dataValidation>
    <dataValidation type="list" allowBlank="1" showInputMessage="1" showErrorMessage="1" sqref="D12">
      <formula1>$N$20:$N$22</formula1>
    </dataValidation>
    <dataValidation type="list" allowBlank="1" showInputMessage="1" showErrorMessage="1" sqref="E36 F39:H39">
      <formula1>$N$12:$N$13</formula1>
    </dataValidation>
    <dataValidation type="list" allowBlank="1" showInputMessage="1" showErrorMessage="1" sqref="E29">
      <formula1>$N$12</formula1>
    </dataValidation>
  </dataValidations>
  <printOptions horizontalCentered="1"/>
  <pageMargins left="0.78740157480314965" right="0.39370078740157483" top="0.98425196850393704" bottom="0.98425196850393704" header="0.51181102362204722" footer="0.51181102362204722"/>
  <pageSetup paperSize="9" scale="58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0"/>
  <sheetViews>
    <sheetView zoomScale="70" zoomScaleNormal="70" workbookViewId="0">
      <pane ySplit="7" topLeftCell="A8" activePane="bottomLeft" state="frozen"/>
      <selection pane="bottomLeft" activeCell="B16" sqref="B16"/>
    </sheetView>
  </sheetViews>
  <sheetFormatPr defaultColWidth="14.44140625" defaultRowHeight="15" customHeight="1"/>
  <cols>
    <col min="1" max="1" width="22.21875" customWidth="1"/>
    <col min="2" max="2" width="3.44140625" customWidth="1"/>
    <col min="3" max="3" width="55.77734375" customWidth="1"/>
    <col min="4" max="4" width="8.77734375" customWidth="1"/>
    <col min="5" max="5" width="5.5546875" customWidth="1"/>
    <col min="6" max="8" width="5.77734375" customWidth="1"/>
    <col min="9" max="9" width="18.44140625" customWidth="1"/>
    <col min="10" max="11" width="8.77734375" customWidth="1"/>
    <col min="12" max="12" width="19.44140625" customWidth="1"/>
    <col min="13" max="13" width="14.21875" customWidth="1"/>
    <col min="14" max="14" width="17.77734375" customWidth="1"/>
    <col min="15" max="15" width="14.5546875" customWidth="1"/>
    <col min="16" max="23" width="8.77734375" customWidth="1"/>
  </cols>
  <sheetData>
    <row r="1" spans="1:23" ht="21" customHeight="1">
      <c r="A1" s="5"/>
      <c r="B1" s="2" t="s">
        <v>1</v>
      </c>
      <c r="C1" s="5"/>
      <c r="D1" s="5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" customHeight="1">
      <c r="A2" s="167"/>
      <c r="B2" s="167" t="s">
        <v>182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5"/>
      <c r="U2" s="5"/>
      <c r="V2" s="5"/>
      <c r="W2" s="5"/>
    </row>
    <row r="3" spans="1:23" ht="12.75" customHeight="1">
      <c r="A3" s="5"/>
      <c r="B3" s="889" t="s">
        <v>209</v>
      </c>
      <c r="C3" s="728"/>
      <c r="D3" s="144"/>
      <c r="E3" s="1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2.75" customHeight="1">
      <c r="A4" s="5"/>
      <c r="B4" s="6" t="s">
        <v>184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2.75" customHeight="1">
      <c r="A5" s="5"/>
      <c r="B5" s="6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" customHeight="1">
      <c r="A6" s="5"/>
      <c r="B6" s="816" t="s">
        <v>4</v>
      </c>
      <c r="C6" s="843" t="s">
        <v>5</v>
      </c>
      <c r="D6" s="56"/>
      <c r="E6" s="846"/>
      <c r="F6" s="845" t="s">
        <v>6</v>
      </c>
      <c r="G6" s="703"/>
      <c r="H6" s="703"/>
      <c r="I6" s="890" t="s">
        <v>159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7.75" customHeight="1">
      <c r="A7" s="5"/>
      <c r="B7" s="710"/>
      <c r="C7" s="844"/>
      <c r="D7" s="146"/>
      <c r="E7" s="899"/>
      <c r="F7" s="262" t="s">
        <v>8</v>
      </c>
      <c r="G7" s="262" t="s">
        <v>9</v>
      </c>
      <c r="H7" s="262" t="s">
        <v>10</v>
      </c>
      <c r="I7" s="710"/>
      <c r="J7" s="5"/>
      <c r="K7" s="1133" t="s">
        <v>46</v>
      </c>
      <c r="L7" s="703"/>
      <c r="M7" s="704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2.75" customHeight="1">
      <c r="B8" s="25">
        <v>1</v>
      </c>
      <c r="C8" s="196" t="s">
        <v>14</v>
      </c>
      <c r="D8" s="197"/>
      <c r="E8" s="198"/>
      <c r="F8" s="199">
        <v>2</v>
      </c>
      <c r="G8" s="199">
        <v>2</v>
      </c>
      <c r="H8" s="199">
        <v>2</v>
      </c>
      <c r="I8" s="21">
        <f>SUM(F8:H8)</f>
        <v>6</v>
      </c>
      <c r="K8" s="25"/>
      <c r="L8" s="25" t="s">
        <v>50</v>
      </c>
      <c r="M8" s="25" t="s">
        <v>51</v>
      </c>
    </row>
    <row r="9" spans="1:23" ht="12.75" customHeight="1">
      <c r="B9" s="25">
        <v>2</v>
      </c>
      <c r="C9" s="196" t="s">
        <v>24</v>
      </c>
      <c r="D9" s="202" t="s">
        <v>189</v>
      </c>
      <c r="E9" s="198"/>
      <c r="F9" s="199">
        <v>2</v>
      </c>
      <c r="G9" s="199">
        <v>2</v>
      </c>
      <c r="H9" s="199">
        <v>1</v>
      </c>
      <c r="I9" s="21">
        <f t="shared" ref="I9:I21" si="0">SUM(F9:H9)</f>
        <v>5</v>
      </c>
      <c r="K9" s="176" t="s">
        <v>164</v>
      </c>
      <c r="L9" s="177"/>
      <c r="M9" s="50"/>
    </row>
    <row r="10" spans="1:23" ht="12.75" customHeight="1">
      <c r="B10" s="25">
        <v>3</v>
      </c>
      <c r="C10" s="196" t="s">
        <v>26</v>
      </c>
      <c r="D10" s="212"/>
      <c r="E10" s="213"/>
      <c r="F10" s="199">
        <v>1</v>
      </c>
      <c r="G10" s="199">
        <v>1</v>
      </c>
      <c r="H10" s="199">
        <v>1</v>
      </c>
      <c r="I10" s="21">
        <f t="shared" si="0"/>
        <v>3</v>
      </c>
      <c r="K10" s="25" t="s">
        <v>55</v>
      </c>
      <c r="L10" s="151"/>
      <c r="M10" s="18"/>
    </row>
    <row r="11" spans="1:23" ht="12.75" customHeight="1">
      <c r="B11" s="25">
        <v>4</v>
      </c>
      <c r="C11" s="685" t="s">
        <v>341</v>
      </c>
      <c r="D11" s="685"/>
      <c r="E11" s="685"/>
      <c r="F11" s="199" t="s">
        <v>188</v>
      </c>
      <c r="G11" s="199">
        <v>1</v>
      </c>
      <c r="H11" s="199">
        <v>1</v>
      </c>
      <c r="I11" s="21">
        <f t="shared" si="0"/>
        <v>2</v>
      </c>
      <c r="K11" s="53"/>
      <c r="L11" s="178"/>
      <c r="M11" s="23"/>
    </row>
    <row r="12" spans="1:23" ht="12.75" customHeight="1">
      <c r="B12" s="25">
        <v>5</v>
      </c>
      <c r="C12" s="732" t="s">
        <v>285</v>
      </c>
      <c r="D12" s="703"/>
      <c r="E12" s="704"/>
      <c r="F12" s="199">
        <v>2</v>
      </c>
      <c r="G12" s="199" t="s">
        <v>188</v>
      </c>
      <c r="H12" s="199" t="s">
        <v>188</v>
      </c>
      <c r="I12" s="21">
        <f t="shared" si="0"/>
        <v>2</v>
      </c>
    </row>
    <row r="13" spans="1:23" ht="12.75" customHeight="1">
      <c r="B13" s="25">
        <v>6</v>
      </c>
      <c r="C13" s="196" t="s">
        <v>31</v>
      </c>
      <c r="D13" s="197"/>
      <c r="E13" s="198"/>
      <c r="F13" s="199">
        <v>1</v>
      </c>
      <c r="G13" s="199">
        <v>1</v>
      </c>
      <c r="H13" s="199">
        <v>1</v>
      </c>
      <c r="I13" s="21">
        <f t="shared" si="0"/>
        <v>3</v>
      </c>
    </row>
    <row r="14" spans="1:23" ht="12.75" customHeight="1">
      <c r="B14" s="25">
        <v>7</v>
      </c>
      <c r="C14" s="210" t="s">
        <v>34</v>
      </c>
      <c r="D14" s="197"/>
      <c r="E14" s="198"/>
      <c r="F14" s="208">
        <v>1</v>
      </c>
      <c r="G14" s="208">
        <v>1</v>
      </c>
      <c r="H14" s="208">
        <v>1</v>
      </c>
      <c r="I14" s="21">
        <f t="shared" si="0"/>
        <v>3</v>
      </c>
    </row>
    <row r="15" spans="1:23" ht="12.75" customHeight="1">
      <c r="B15" s="25"/>
      <c r="C15" s="695" t="s">
        <v>36</v>
      </c>
      <c r="D15" s="197"/>
      <c r="E15" s="198"/>
      <c r="F15" s="208" t="s">
        <v>188</v>
      </c>
      <c r="G15" s="208" t="s">
        <v>188</v>
      </c>
      <c r="H15" s="208" t="s">
        <v>188</v>
      </c>
      <c r="I15" s="21">
        <f t="shared" si="0"/>
        <v>0</v>
      </c>
      <c r="K15" t="s">
        <v>65</v>
      </c>
    </row>
    <row r="16" spans="1:23" ht="12.75" customHeight="1">
      <c r="B16" s="25"/>
      <c r="C16" s="695" t="s">
        <v>38</v>
      </c>
      <c r="D16" s="197"/>
      <c r="E16" s="198"/>
      <c r="F16" s="199" t="s">
        <v>188</v>
      </c>
      <c r="G16" s="199" t="s">
        <v>188</v>
      </c>
      <c r="H16" s="199" t="s">
        <v>188</v>
      </c>
      <c r="I16" s="21">
        <f t="shared" si="0"/>
        <v>0</v>
      </c>
      <c r="L16" s="15" t="s">
        <v>189</v>
      </c>
      <c r="M16" s="53" t="s">
        <v>190</v>
      </c>
    </row>
    <row r="17" spans="2:13" ht="12.75" customHeight="1">
      <c r="B17" s="25">
        <v>8</v>
      </c>
      <c r="C17" s="196" t="s">
        <v>39</v>
      </c>
      <c r="D17" s="197"/>
      <c r="E17" s="198"/>
      <c r="F17" s="199">
        <v>2</v>
      </c>
      <c r="G17" s="199">
        <v>2</v>
      </c>
      <c r="H17" s="199">
        <v>1</v>
      </c>
      <c r="I17" s="21">
        <f t="shared" si="0"/>
        <v>5</v>
      </c>
      <c r="L17" s="15" t="s">
        <v>191</v>
      </c>
      <c r="M17" s="53" t="s">
        <v>192</v>
      </c>
    </row>
    <row r="18" spans="2:13" ht="12.75" customHeight="1">
      <c r="B18" s="25">
        <v>9</v>
      </c>
      <c r="C18" s="196" t="s">
        <v>40</v>
      </c>
      <c r="D18" s="197"/>
      <c r="E18" s="198"/>
      <c r="F18" s="199">
        <v>1</v>
      </c>
      <c r="G18" s="199"/>
      <c r="H18" s="199"/>
      <c r="I18" s="21">
        <f t="shared" si="0"/>
        <v>1</v>
      </c>
      <c r="L18" s="15" t="s">
        <v>193</v>
      </c>
      <c r="M18" s="53" t="s">
        <v>194</v>
      </c>
    </row>
    <row r="19" spans="2:13" ht="12.75" customHeight="1">
      <c r="B19" s="25">
        <v>10</v>
      </c>
      <c r="C19" s="196" t="s">
        <v>72</v>
      </c>
      <c r="D19" s="197"/>
      <c r="E19" s="198"/>
      <c r="F19" s="199">
        <v>3</v>
      </c>
      <c r="G19" s="199">
        <v>3</v>
      </c>
      <c r="H19" s="199">
        <v>3</v>
      </c>
      <c r="I19" s="21">
        <f t="shared" si="0"/>
        <v>9</v>
      </c>
    </row>
    <row r="20" spans="2:13" s="680" customFormat="1" ht="12.75" customHeight="1">
      <c r="B20" s="25">
        <v>11</v>
      </c>
      <c r="C20" s="210" t="s">
        <v>73</v>
      </c>
      <c r="D20" s="211"/>
      <c r="E20" s="198"/>
      <c r="F20" s="199">
        <v>1</v>
      </c>
      <c r="G20" s="199"/>
      <c r="H20" s="199"/>
      <c r="I20" s="21"/>
    </row>
    <row r="21" spans="2:13" ht="12.75" customHeight="1">
      <c r="B21" s="25">
        <v>12</v>
      </c>
      <c r="C21" s="210" t="s">
        <v>74</v>
      </c>
      <c r="D21" s="212"/>
      <c r="E21" s="213"/>
      <c r="F21" s="199">
        <v>1</v>
      </c>
      <c r="G21" s="199">
        <v>1</v>
      </c>
      <c r="H21" s="199">
        <v>1</v>
      </c>
      <c r="I21" s="21">
        <f t="shared" si="0"/>
        <v>3</v>
      </c>
    </row>
    <row r="22" spans="2:13" ht="12.75" customHeight="1">
      <c r="B22" s="169" t="s">
        <v>167</v>
      </c>
      <c r="C22" s="170"/>
      <c r="D22" s="171"/>
      <c r="E22" s="179"/>
      <c r="F22" s="154">
        <f>SUM(F8:F21)</f>
        <v>17</v>
      </c>
      <c r="G22" s="154">
        <f>SUM(G8:G21)</f>
        <v>14</v>
      </c>
      <c r="H22" s="154">
        <f>SUM(H8:H21)</f>
        <v>12</v>
      </c>
      <c r="I22" s="72">
        <f>SUM(I8:I21)</f>
        <v>42</v>
      </c>
    </row>
    <row r="23" spans="2:13" ht="12.75" customHeight="1">
      <c r="B23" s="1099">
        <v>13</v>
      </c>
      <c r="C23" s="1114" t="s">
        <v>212</v>
      </c>
      <c r="D23" s="1115"/>
      <c r="E23" s="1116"/>
      <c r="F23" s="1111"/>
      <c r="G23" s="1111"/>
      <c r="H23" s="1111"/>
      <c r="I23" s="1105"/>
    </row>
    <row r="24" spans="2:13" ht="12.75" customHeight="1">
      <c r="B24" s="1100"/>
      <c r="C24" s="1117"/>
      <c r="D24" s="1118"/>
      <c r="E24" s="1119"/>
      <c r="F24" s="1112"/>
      <c r="G24" s="1112"/>
      <c r="H24" s="1112"/>
      <c r="I24" s="1106"/>
    </row>
    <row r="25" spans="2:13" ht="12.75" customHeight="1">
      <c r="B25" s="1100"/>
      <c r="C25" s="1117"/>
      <c r="D25" s="1118"/>
      <c r="E25" s="1119"/>
      <c r="F25" s="1112"/>
      <c r="G25" s="1112"/>
      <c r="H25" s="1112"/>
      <c r="I25" s="1106"/>
    </row>
    <row r="26" spans="2:13" ht="12.75" customHeight="1">
      <c r="B26" s="1100"/>
      <c r="C26" s="1117"/>
      <c r="D26" s="1118"/>
      <c r="E26" s="1119"/>
      <c r="F26" s="1112"/>
      <c r="G26" s="1112"/>
      <c r="H26" s="1112"/>
      <c r="I26" s="1106"/>
    </row>
    <row r="27" spans="2:13" ht="12.75" customHeight="1">
      <c r="B27" s="1100"/>
      <c r="C27" s="1117"/>
      <c r="D27" s="1118"/>
      <c r="E27" s="1119"/>
      <c r="F27" s="1112"/>
      <c r="G27" s="1112"/>
      <c r="H27" s="1112"/>
      <c r="I27" s="1106"/>
    </row>
    <row r="28" spans="2:13" ht="12.75" customHeight="1">
      <c r="B28" s="1100"/>
      <c r="C28" s="1117"/>
      <c r="D28" s="1118"/>
      <c r="E28" s="1119"/>
      <c r="F28" s="1112"/>
      <c r="G28" s="1112"/>
      <c r="H28" s="1112"/>
      <c r="I28" s="1106"/>
    </row>
    <row r="29" spans="2:13" ht="12.75" customHeight="1">
      <c r="B29" s="1100"/>
      <c r="C29" s="1117"/>
      <c r="D29" s="1118"/>
      <c r="E29" s="1119"/>
      <c r="F29" s="1112"/>
      <c r="G29" s="1112"/>
      <c r="H29" s="1112"/>
      <c r="I29" s="1106"/>
    </row>
    <row r="30" spans="2:13" ht="12.75" customHeight="1">
      <c r="B30" s="1101"/>
      <c r="C30" s="1120"/>
      <c r="D30" s="1121"/>
      <c r="E30" s="1122"/>
      <c r="F30" s="1113"/>
      <c r="G30" s="1113"/>
      <c r="H30" s="1113"/>
      <c r="I30" s="1107"/>
    </row>
    <row r="31" spans="2:13" ht="12.75" customHeight="1">
      <c r="B31" s="73" t="s">
        <v>91</v>
      </c>
      <c r="C31" s="130"/>
      <c r="D31" s="74"/>
      <c r="E31" s="157"/>
      <c r="F31" s="100">
        <v>0</v>
      </c>
      <c r="G31" s="115">
        <f>SUM(G23:G30)</f>
        <v>0</v>
      </c>
      <c r="H31" s="115">
        <f>SUM(H23:H30)</f>
        <v>0</v>
      </c>
      <c r="I31" s="268">
        <f>SUM(F31:H31)</f>
        <v>0</v>
      </c>
    </row>
    <row r="32" spans="2:13" ht="12.75" customHeight="1">
      <c r="B32" s="1102">
        <v>14</v>
      </c>
      <c r="C32" s="1123" t="s">
        <v>213</v>
      </c>
      <c r="D32" s="1124"/>
      <c r="E32" s="1125"/>
      <c r="F32" s="180">
        <v>12</v>
      </c>
      <c r="G32" s="181">
        <v>18</v>
      </c>
      <c r="H32" s="181">
        <v>20</v>
      </c>
      <c r="I32" s="1108"/>
    </row>
    <row r="33" spans="1:13" ht="13.5" customHeight="1">
      <c r="A33" s="5"/>
      <c r="B33" s="1103"/>
      <c r="C33" s="1126"/>
      <c r="D33" s="1127"/>
      <c r="E33" s="1128"/>
      <c r="F33" s="1132" t="s">
        <v>215</v>
      </c>
      <c r="G33" s="1132" t="s">
        <v>216</v>
      </c>
      <c r="H33" s="1132" t="s">
        <v>216</v>
      </c>
      <c r="I33" s="1109"/>
      <c r="J33" s="5"/>
      <c r="K33" s="5"/>
      <c r="L33" s="5"/>
      <c r="M33" s="5"/>
    </row>
    <row r="34" spans="1:13" ht="12.75" customHeight="1">
      <c r="A34" s="5"/>
      <c r="B34" s="1103"/>
      <c r="C34" s="1126"/>
      <c r="D34" s="1127"/>
      <c r="E34" s="1128"/>
      <c r="F34" s="832"/>
      <c r="G34" s="832"/>
      <c r="H34" s="832"/>
      <c r="I34" s="1109"/>
      <c r="J34" s="5"/>
      <c r="K34" s="5"/>
      <c r="L34" s="5"/>
      <c r="M34" s="5"/>
    </row>
    <row r="35" spans="1:13" ht="12.75" customHeight="1">
      <c r="B35" s="1103"/>
      <c r="C35" s="1126"/>
      <c r="D35" s="1127"/>
      <c r="E35" s="1128"/>
      <c r="F35" s="832"/>
      <c r="G35" s="832"/>
      <c r="H35" s="832"/>
      <c r="I35" s="1109"/>
    </row>
    <row r="36" spans="1:13" ht="12.75" customHeight="1">
      <c r="B36" s="1104"/>
      <c r="C36" s="1129"/>
      <c r="D36" s="1130"/>
      <c r="E36" s="1131"/>
      <c r="F36" s="819"/>
      <c r="G36" s="819"/>
      <c r="H36" s="819"/>
      <c r="I36" s="1110"/>
    </row>
    <row r="37" spans="1:13" ht="12.75" customHeight="1">
      <c r="B37" s="902" t="s">
        <v>99</v>
      </c>
      <c r="C37" s="703"/>
      <c r="D37" s="703"/>
      <c r="E37" s="704"/>
      <c r="F37" s="115">
        <f t="shared" ref="F37:H37" si="1">SUM(F32:F36)</f>
        <v>12</v>
      </c>
      <c r="G37" s="115">
        <f t="shared" si="1"/>
        <v>18</v>
      </c>
      <c r="H37" s="115">
        <f t="shared" si="1"/>
        <v>20</v>
      </c>
      <c r="I37" s="269">
        <f>SUM(F37:H37)</f>
        <v>50</v>
      </c>
    </row>
    <row r="38" spans="1:13" ht="12.75" customHeight="1">
      <c r="B38" s="894" t="s">
        <v>176</v>
      </c>
      <c r="C38" s="703"/>
      <c r="D38" s="703"/>
      <c r="E38" s="704"/>
      <c r="F38" s="164">
        <f t="shared" ref="F38:H38" si="2">F37</f>
        <v>12</v>
      </c>
      <c r="G38" s="164">
        <f t="shared" si="2"/>
        <v>18</v>
      </c>
      <c r="H38" s="164">
        <f t="shared" si="2"/>
        <v>20</v>
      </c>
      <c r="I38" s="165">
        <f>SUM(F38:H38)</f>
        <v>50</v>
      </c>
    </row>
    <row r="39" spans="1:13" ht="12.75" customHeight="1">
      <c r="B39" s="829" t="s">
        <v>114</v>
      </c>
      <c r="C39" s="703"/>
      <c r="D39" s="703"/>
      <c r="E39" s="704"/>
      <c r="F39" s="129"/>
      <c r="G39" s="8"/>
      <c r="H39" s="8"/>
      <c r="I39" s="18">
        <f>COUNTA(F39:H39)</f>
        <v>0</v>
      </c>
    </row>
    <row r="40" spans="1:13" ht="29.25" customHeight="1">
      <c r="A40" s="5"/>
      <c r="B40" s="840" t="s">
        <v>177</v>
      </c>
      <c r="C40" s="1135"/>
      <c r="D40" s="1135"/>
      <c r="E40" s="1136"/>
      <c r="F40" s="135">
        <f t="shared" ref="F40:H40" si="3">F22+F38</f>
        <v>29</v>
      </c>
      <c r="G40" s="135">
        <f t="shared" si="3"/>
        <v>32</v>
      </c>
      <c r="H40" s="135">
        <f t="shared" si="3"/>
        <v>32</v>
      </c>
      <c r="I40" s="135">
        <f>SUM(F40:H40)</f>
        <v>93</v>
      </c>
      <c r="J40" s="5"/>
      <c r="K40" s="5"/>
      <c r="L40" s="5"/>
      <c r="M40" s="5"/>
    </row>
    <row r="41" spans="1:13" ht="12.75" customHeight="1">
      <c r="A41" s="5"/>
      <c r="B41" s="78">
        <v>1</v>
      </c>
      <c r="C41" s="815" t="s">
        <v>283</v>
      </c>
      <c r="D41" s="703"/>
      <c r="E41" s="704"/>
      <c r="F41" s="139"/>
      <c r="G41" s="139">
        <v>1</v>
      </c>
      <c r="H41" s="139">
        <v>2</v>
      </c>
      <c r="I41" s="139">
        <f>SUM(F41:H41)</f>
        <v>3</v>
      </c>
      <c r="J41" s="5"/>
      <c r="K41" s="5"/>
      <c r="L41" s="5"/>
      <c r="M41" s="5"/>
    </row>
    <row r="42" spans="1:13" ht="12.75" customHeight="1">
      <c r="B42" s="893" t="s">
        <v>177</v>
      </c>
      <c r="C42" s="703"/>
      <c r="D42" s="703"/>
      <c r="E42" s="703"/>
      <c r="F42" s="703"/>
      <c r="G42" s="703"/>
      <c r="H42" s="703"/>
      <c r="I42" s="175">
        <f>SUM(I41,I40)</f>
        <v>96</v>
      </c>
    </row>
    <row r="43" spans="1:13" ht="12.75" customHeight="1">
      <c r="B43" s="25">
        <v>1</v>
      </c>
      <c r="C43" s="815" t="s">
        <v>117</v>
      </c>
      <c r="D43" s="703"/>
      <c r="E43" s="704"/>
      <c r="F43" s="139">
        <v>1</v>
      </c>
      <c r="G43" s="139">
        <v>1</v>
      </c>
      <c r="H43" s="139">
        <v>1</v>
      </c>
      <c r="I43" s="140" t="s">
        <v>137</v>
      </c>
    </row>
    <row r="44" spans="1:13" ht="12.75" customHeight="1">
      <c r="B44" s="25">
        <v>2</v>
      </c>
      <c r="C44" s="1067" t="s">
        <v>342</v>
      </c>
      <c r="D44" s="1068"/>
      <c r="E44" s="1069"/>
      <c r="F44" s="240"/>
      <c r="G44" s="240">
        <v>1</v>
      </c>
      <c r="H44" s="240">
        <v>1</v>
      </c>
      <c r="I44" s="140" t="s">
        <v>137</v>
      </c>
    </row>
    <row r="45" spans="1:13" ht="12.75" customHeight="1">
      <c r="B45" s="25">
        <v>3</v>
      </c>
      <c r="C45" s="815" t="s">
        <v>125</v>
      </c>
      <c r="D45" s="703"/>
      <c r="E45" s="704"/>
      <c r="F45" s="139" t="s">
        <v>126</v>
      </c>
      <c r="G45" s="139"/>
      <c r="H45" s="139" t="s">
        <v>126</v>
      </c>
      <c r="I45" s="140" t="s">
        <v>137</v>
      </c>
    </row>
    <row r="46" spans="1:13" ht="12.75" customHeight="1">
      <c r="B46" s="809" t="s">
        <v>129</v>
      </c>
      <c r="C46" s="703"/>
      <c r="D46" s="703"/>
      <c r="E46" s="704"/>
      <c r="F46" s="135">
        <f>F40+SUM(F41:F44)/2</f>
        <v>29.5</v>
      </c>
      <c r="G46" s="135">
        <f>G40+SUM(G41:G44)/2</f>
        <v>33.5</v>
      </c>
      <c r="H46" s="135">
        <f>H40+SUM(H41:H44)/2</f>
        <v>34</v>
      </c>
      <c r="I46" s="135">
        <f>SUM(F46:H46)</f>
        <v>97</v>
      </c>
    </row>
    <row r="47" spans="1:13" ht="12.75" customHeight="1">
      <c r="B47" s="64"/>
      <c r="C47" s="66"/>
      <c r="D47" s="66"/>
      <c r="E47" s="66"/>
      <c r="F47" s="67"/>
      <c r="G47" s="67"/>
      <c r="H47" s="67"/>
      <c r="I47" s="67"/>
    </row>
    <row r="48" spans="1:13" ht="12.75" customHeight="1">
      <c r="B48" s="64"/>
      <c r="C48" s="42" t="s">
        <v>77</v>
      </c>
      <c r="D48" s="42"/>
      <c r="E48" s="42"/>
      <c r="F48" s="42"/>
      <c r="G48" s="42"/>
      <c r="H48" s="42"/>
      <c r="I48" s="42"/>
    </row>
    <row r="49" spans="3:8" ht="12.75" customHeight="1"/>
    <row r="50" spans="3:8" ht="42.6" customHeight="1">
      <c r="F50" s="748" t="s">
        <v>78</v>
      </c>
      <c r="G50" s="1134"/>
      <c r="H50" s="1134"/>
    </row>
    <row r="51" spans="3:8" ht="12.75" customHeight="1">
      <c r="E51" s="5"/>
      <c r="F51" s="263">
        <v>29</v>
      </c>
      <c r="G51" s="263">
        <v>32</v>
      </c>
      <c r="H51" s="263">
        <v>32</v>
      </c>
    </row>
    <row r="52" spans="3:8" ht="12.75" customHeight="1">
      <c r="C52" s="15"/>
      <c r="D52" s="15"/>
      <c r="E52" s="5"/>
      <c r="F52" s="23"/>
      <c r="G52" s="23"/>
      <c r="H52" s="23"/>
    </row>
    <row r="53" spans="3:8" ht="12.75" customHeight="1">
      <c r="C53" s="15"/>
      <c r="D53" s="15"/>
      <c r="E53" s="5"/>
      <c r="F53" s="23"/>
      <c r="G53" s="23"/>
      <c r="H53" s="23"/>
    </row>
    <row r="54" spans="3:8" ht="12.75" customHeight="1">
      <c r="C54" s="5"/>
      <c r="D54" s="5"/>
      <c r="E54" s="5"/>
    </row>
    <row r="55" spans="3:8" ht="12.75" customHeight="1">
      <c r="C55" s="5"/>
      <c r="D55" s="5"/>
      <c r="E55" s="5"/>
    </row>
    <row r="56" spans="3:8" ht="12.75" customHeight="1">
      <c r="E56" s="5"/>
    </row>
    <row r="57" spans="3:8" ht="12.75" customHeight="1">
      <c r="C57" s="5"/>
      <c r="D57" s="5"/>
      <c r="E57" s="5"/>
    </row>
    <row r="58" spans="3:8" ht="12.75" customHeight="1">
      <c r="C58" s="5"/>
      <c r="D58" s="5"/>
    </row>
    <row r="59" spans="3:8" ht="12.75" customHeight="1">
      <c r="C59" s="5"/>
      <c r="D59" s="5"/>
    </row>
    <row r="60" spans="3:8" ht="12.75" customHeight="1">
      <c r="C60" s="5"/>
      <c r="D60" s="5"/>
    </row>
    <row r="61" spans="3:8" ht="12.75" customHeight="1"/>
    <row r="62" spans="3:8" ht="12.75" customHeight="1"/>
    <row r="63" spans="3:8" ht="12.75" customHeight="1"/>
    <row r="64" spans="3:8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K7:M7"/>
    <mergeCell ref="I6:I7"/>
    <mergeCell ref="F6:H6"/>
    <mergeCell ref="C6:C7"/>
    <mergeCell ref="F50:H50"/>
    <mergeCell ref="B37:E37"/>
    <mergeCell ref="B38:E38"/>
    <mergeCell ref="C43:E43"/>
    <mergeCell ref="C41:E41"/>
    <mergeCell ref="C45:E45"/>
    <mergeCell ref="B46:E46"/>
    <mergeCell ref="C44:E44"/>
    <mergeCell ref="B42:H42"/>
    <mergeCell ref="B39:E39"/>
    <mergeCell ref="B40:E40"/>
    <mergeCell ref="H23:H30"/>
    <mergeCell ref="B23:B30"/>
    <mergeCell ref="B32:B36"/>
    <mergeCell ref="I23:I30"/>
    <mergeCell ref="I32:I36"/>
    <mergeCell ref="B3:C3"/>
    <mergeCell ref="B6:B7"/>
    <mergeCell ref="E6:E7"/>
    <mergeCell ref="G23:G30"/>
    <mergeCell ref="F23:F30"/>
    <mergeCell ref="C23:E30"/>
    <mergeCell ref="C32:E36"/>
    <mergeCell ref="G33:G36"/>
    <mergeCell ref="H33:H36"/>
    <mergeCell ref="F33:F36"/>
    <mergeCell ref="C12:E12"/>
  </mergeCells>
  <conditionalFormatting sqref="E54 C55:D55">
    <cfRule type="cellIs" dxfId="48" priority="1" operator="greaterThan">
      <formula>0</formula>
    </cfRule>
  </conditionalFormatting>
  <conditionalFormatting sqref="H40">
    <cfRule type="cellIs" dxfId="47" priority="2" operator="lessThan">
      <formula>$H$51</formula>
    </cfRule>
  </conditionalFormatting>
  <conditionalFormatting sqref="G40">
    <cfRule type="cellIs" dxfId="46" priority="3" operator="greaterThan">
      <formula>$G$51</formula>
    </cfRule>
  </conditionalFormatting>
  <conditionalFormatting sqref="G40">
    <cfRule type="cellIs" dxfId="45" priority="4" operator="lessThan">
      <formula>$G$51</formula>
    </cfRule>
  </conditionalFormatting>
  <conditionalFormatting sqref="F40">
    <cfRule type="cellIs" dxfId="44" priority="5" operator="lessThan">
      <formula>$F$51</formula>
    </cfRule>
  </conditionalFormatting>
  <conditionalFormatting sqref="F40">
    <cfRule type="cellIs" dxfId="43" priority="6" operator="greaterThan">
      <formula>$F$51</formula>
    </cfRule>
  </conditionalFormatting>
  <conditionalFormatting sqref="I39">
    <cfRule type="cellIs" dxfId="42" priority="8" operator="lessThan">
      <formula>#REF!</formula>
    </cfRule>
  </conditionalFormatting>
  <conditionalFormatting sqref="I39">
    <cfRule type="cellIs" dxfId="41" priority="9" operator="greaterThan">
      <formula>#REF!</formula>
    </cfRule>
  </conditionalFormatting>
  <dataValidations disablePrompts="1" count="2">
    <dataValidation type="list" allowBlank="1" showErrorMessage="1" sqref="F39:H39">
      <formula1>$L$9:$L$10</formula1>
    </dataValidation>
    <dataValidation type="list" allowBlank="1" showInputMessage="1" showErrorMessage="1" sqref="D9">
      <formula1>$N$20:$N$22</formula1>
    </dataValidation>
  </dataValidations>
  <printOptions horizontalCentered="1"/>
  <pageMargins left="0.78740157480314965" right="0.39370078740157483" top="0.98425196850393704" bottom="0.98425196850393704" header="0" footer="0"/>
  <pageSetup paperSize="9" scale="63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7"/>
  <sheetViews>
    <sheetView zoomScale="80" zoomScaleNormal="80" workbookViewId="0">
      <pane ySplit="10" topLeftCell="A11" activePane="bottomLeft" state="frozen"/>
      <selection pane="bottomLeft" activeCell="B34" sqref="B34:E34"/>
    </sheetView>
  </sheetViews>
  <sheetFormatPr defaultColWidth="9.21875" defaultRowHeight="13.2"/>
  <cols>
    <col min="1" max="1" width="22.21875" style="187" customWidth="1"/>
    <col min="2" max="2" width="3.44140625" style="187" customWidth="1"/>
    <col min="3" max="3" width="50.77734375" style="187" customWidth="1"/>
    <col min="4" max="5" width="9" style="187" customWidth="1"/>
    <col min="6" max="7" width="5.77734375" style="187" customWidth="1"/>
    <col min="8" max="8" width="8.21875" style="187" customWidth="1"/>
    <col min="9" max="9" width="19.33203125" style="187" customWidth="1"/>
    <col min="10" max="10" width="4.77734375" style="187" customWidth="1"/>
    <col min="11" max="11" width="5" style="187" customWidth="1"/>
    <col min="12" max="12" width="6.21875" style="187" customWidth="1"/>
    <col min="13" max="13" width="9.21875" style="187"/>
    <col min="14" max="14" width="19.44140625" style="187" customWidth="1"/>
    <col min="15" max="15" width="14.21875" style="187" customWidth="1"/>
    <col min="16" max="16" width="17.77734375" style="187" customWidth="1"/>
    <col min="17" max="17" width="14.5546875" style="187" customWidth="1"/>
    <col min="18" max="16384" width="9.21875" style="187"/>
  </cols>
  <sheetData>
    <row r="1" spans="2:15" ht="22.8">
      <c r="B1" s="186" t="s">
        <v>1</v>
      </c>
      <c r="E1" s="188"/>
    </row>
    <row r="2" spans="2:15" ht="21">
      <c r="B2" s="189" t="s">
        <v>182</v>
      </c>
      <c r="E2" s="188"/>
    </row>
    <row r="3" spans="2:15" ht="15.6">
      <c r="B3" s="190" t="s">
        <v>284</v>
      </c>
      <c r="C3" s="190"/>
      <c r="D3" s="190"/>
      <c r="E3" s="190"/>
      <c r="F3" s="190"/>
    </row>
    <row r="4" spans="2:15" ht="15">
      <c r="B4" s="168" t="s">
        <v>15</v>
      </c>
      <c r="E4" s="191"/>
    </row>
    <row r="5" spans="2:15" ht="15">
      <c r="B5" s="192" t="s">
        <v>3</v>
      </c>
    </row>
    <row r="6" spans="2:15" ht="15">
      <c r="B6" s="6" t="s">
        <v>22</v>
      </c>
      <c r="C6" s="449"/>
    </row>
    <row r="7" spans="2:15" ht="15">
      <c r="B7" s="192"/>
      <c r="C7" s="204" t="s">
        <v>266</v>
      </c>
      <c r="D7" s="29" t="s">
        <v>267</v>
      </c>
    </row>
    <row r="8" spans="2:15" ht="15">
      <c r="B8" s="192"/>
    </row>
    <row r="9" spans="2:15" ht="21" customHeight="1">
      <c r="B9" s="1094" t="s">
        <v>4</v>
      </c>
      <c r="C9" s="1095" t="s">
        <v>5</v>
      </c>
      <c r="D9" s="193"/>
      <c r="E9" s="1096"/>
      <c r="F9" s="1095" t="s">
        <v>6</v>
      </c>
      <c r="G9" s="1098"/>
      <c r="H9" s="1098"/>
      <c r="I9" s="1070" t="s">
        <v>159</v>
      </c>
    </row>
    <row r="10" spans="2:15" ht="29.25" customHeight="1">
      <c r="B10" s="1094"/>
      <c r="C10" s="1095"/>
      <c r="D10" s="194"/>
      <c r="E10" s="1097"/>
      <c r="F10" s="452" t="s">
        <v>8</v>
      </c>
      <c r="G10" s="452" t="s">
        <v>9</v>
      </c>
      <c r="H10" s="452" t="s">
        <v>10</v>
      </c>
      <c r="I10" s="1070"/>
      <c r="M10" s="1072" t="s">
        <v>46</v>
      </c>
      <c r="N10" s="1073"/>
      <c r="O10" s="1074"/>
    </row>
    <row r="11" spans="2:15">
      <c r="B11" s="195">
        <v>1</v>
      </c>
      <c r="C11" s="196" t="s">
        <v>14</v>
      </c>
      <c r="D11" s="197"/>
      <c r="E11" s="198"/>
      <c r="F11" s="199">
        <v>2</v>
      </c>
      <c r="G11" s="199">
        <v>2</v>
      </c>
      <c r="H11" s="199">
        <v>2</v>
      </c>
      <c r="I11" s="200">
        <f>SUM(F11:H11)</f>
        <v>6</v>
      </c>
      <c r="M11" s="195"/>
      <c r="N11" s="201" t="s">
        <v>50</v>
      </c>
      <c r="O11" s="201" t="s">
        <v>51</v>
      </c>
    </row>
    <row r="12" spans="2:15" ht="15" customHeight="1">
      <c r="B12" s="195">
        <v>2</v>
      </c>
      <c r="C12" s="196" t="s">
        <v>24</v>
      </c>
      <c r="D12" s="202" t="s">
        <v>189</v>
      </c>
      <c r="E12" s="198"/>
      <c r="F12" s="199">
        <v>2</v>
      </c>
      <c r="G12" s="199">
        <v>2</v>
      </c>
      <c r="H12" s="199">
        <v>1</v>
      </c>
      <c r="I12" s="200">
        <f t="shared" ref="I12:I24" si="0">SUM(F12:H12)</f>
        <v>5</v>
      </c>
      <c r="M12" s="201" t="s">
        <v>55</v>
      </c>
      <c r="N12" s="405" t="s">
        <v>266</v>
      </c>
      <c r="O12" s="263">
        <v>450</v>
      </c>
    </row>
    <row r="13" spans="2:15">
      <c r="B13" s="195">
        <v>3</v>
      </c>
      <c r="C13" s="196" t="s">
        <v>26</v>
      </c>
      <c r="D13" s="212"/>
      <c r="E13" s="213"/>
      <c r="F13" s="199">
        <v>1</v>
      </c>
      <c r="G13" s="199">
        <v>1</v>
      </c>
      <c r="H13" s="199">
        <v>1</v>
      </c>
      <c r="I13" s="200">
        <f t="shared" si="0"/>
        <v>3</v>
      </c>
    </row>
    <row r="14" spans="2:15">
      <c r="B14" s="195">
        <v>4</v>
      </c>
      <c r="C14" s="685" t="s">
        <v>341</v>
      </c>
      <c r="D14" s="685"/>
      <c r="E14" s="685"/>
      <c r="F14" s="199" t="s">
        <v>188</v>
      </c>
      <c r="G14" s="199">
        <v>1</v>
      </c>
      <c r="H14" s="199">
        <v>1</v>
      </c>
      <c r="I14" s="200">
        <f t="shared" si="0"/>
        <v>2</v>
      </c>
      <c r="M14" s="205"/>
      <c r="N14" s="206"/>
      <c r="O14" s="207"/>
    </row>
    <row r="15" spans="2:15">
      <c r="B15" s="195">
        <v>5</v>
      </c>
      <c r="C15" s="732" t="s">
        <v>285</v>
      </c>
      <c r="D15" s="703"/>
      <c r="E15" s="704"/>
      <c r="F15" s="199">
        <v>2</v>
      </c>
      <c r="G15" s="199" t="s">
        <v>188</v>
      </c>
      <c r="H15" s="199" t="s">
        <v>188</v>
      </c>
      <c r="I15" s="200">
        <f t="shared" si="0"/>
        <v>2</v>
      </c>
    </row>
    <row r="16" spans="2:15">
      <c r="B16" s="195">
        <v>6</v>
      </c>
      <c r="C16" s="196" t="s">
        <v>31</v>
      </c>
      <c r="D16" s="197"/>
      <c r="E16" s="198"/>
      <c r="F16" s="199">
        <v>1</v>
      </c>
      <c r="G16" s="199">
        <v>1</v>
      </c>
      <c r="H16" s="199">
        <v>1</v>
      </c>
      <c r="I16" s="200">
        <f t="shared" si="0"/>
        <v>3</v>
      </c>
    </row>
    <row r="17" spans="1:17">
      <c r="B17" s="195">
        <v>7</v>
      </c>
      <c r="C17" s="196" t="s">
        <v>34</v>
      </c>
      <c r="D17" s="197"/>
      <c r="E17" s="198"/>
      <c r="F17" s="208">
        <v>1</v>
      </c>
      <c r="G17" s="208">
        <v>1</v>
      </c>
      <c r="H17" s="208">
        <v>1</v>
      </c>
      <c r="I17" s="200">
        <f t="shared" si="0"/>
        <v>3</v>
      </c>
    </row>
    <row r="18" spans="1:17">
      <c r="B18" s="195"/>
      <c r="C18" s="695" t="s">
        <v>36</v>
      </c>
      <c r="D18" s="197"/>
      <c r="E18" s="198"/>
      <c r="F18" s="208" t="s">
        <v>188</v>
      </c>
      <c r="G18" s="208" t="s">
        <v>188</v>
      </c>
      <c r="H18" s="208" t="s">
        <v>188</v>
      </c>
      <c r="I18" s="200">
        <f t="shared" si="0"/>
        <v>0</v>
      </c>
      <c r="M18" s="187" t="s">
        <v>65</v>
      </c>
    </row>
    <row r="19" spans="1:17">
      <c r="B19" s="195"/>
      <c r="C19" s="695" t="s">
        <v>38</v>
      </c>
      <c r="D19" s="197"/>
      <c r="E19" s="198"/>
      <c r="F19" s="199" t="s">
        <v>188</v>
      </c>
      <c r="G19" s="199" t="s">
        <v>188</v>
      </c>
      <c r="H19" s="199" t="s">
        <v>188</v>
      </c>
      <c r="I19" s="200">
        <f t="shared" si="0"/>
        <v>0</v>
      </c>
      <c r="N19" s="15" t="s">
        <v>189</v>
      </c>
      <c r="O19" s="53" t="s">
        <v>190</v>
      </c>
    </row>
    <row r="20" spans="1:17">
      <c r="B20" s="195">
        <v>8</v>
      </c>
      <c r="C20" s="196" t="s">
        <v>39</v>
      </c>
      <c r="D20" s="197"/>
      <c r="E20" s="198"/>
      <c r="F20" s="199">
        <v>2</v>
      </c>
      <c r="G20" s="199">
        <v>2</v>
      </c>
      <c r="H20" s="199">
        <v>1</v>
      </c>
      <c r="I20" s="200">
        <f t="shared" si="0"/>
        <v>5</v>
      </c>
      <c r="N20" s="15" t="s">
        <v>191</v>
      </c>
      <c r="O20" s="53" t="s">
        <v>192</v>
      </c>
    </row>
    <row r="21" spans="1:17">
      <c r="B21" s="195">
        <v>9</v>
      </c>
      <c r="C21" s="196" t="s">
        <v>40</v>
      </c>
      <c r="D21" s="197"/>
      <c r="E21" s="198"/>
      <c r="F21" s="199">
        <v>1</v>
      </c>
      <c r="G21" s="199"/>
      <c r="H21" s="199"/>
      <c r="I21" s="200">
        <f t="shared" si="0"/>
        <v>1</v>
      </c>
      <c r="N21" s="15" t="s">
        <v>193</v>
      </c>
      <c r="O21" s="53" t="s">
        <v>194</v>
      </c>
    </row>
    <row r="22" spans="1:17">
      <c r="B22" s="195">
        <v>10</v>
      </c>
      <c r="C22" s="196" t="s">
        <v>72</v>
      </c>
      <c r="D22" s="197"/>
      <c r="E22" s="198"/>
      <c r="F22" s="199">
        <v>3</v>
      </c>
      <c r="G22" s="199">
        <v>3</v>
      </c>
      <c r="H22" s="199">
        <v>3</v>
      </c>
      <c r="I22" s="200">
        <f t="shared" si="0"/>
        <v>9</v>
      </c>
    </row>
    <row r="23" spans="1:17">
      <c r="B23" s="195">
        <v>11</v>
      </c>
      <c r="C23" s="210" t="s">
        <v>73</v>
      </c>
      <c r="D23" s="211"/>
      <c r="E23" s="198"/>
      <c r="F23" s="199">
        <v>1</v>
      </c>
      <c r="G23" s="199"/>
      <c r="H23" s="199"/>
      <c r="I23" s="200"/>
    </row>
    <row r="24" spans="1:17">
      <c r="B24" s="195">
        <v>12</v>
      </c>
      <c r="C24" s="210" t="s">
        <v>74</v>
      </c>
      <c r="D24" s="212"/>
      <c r="E24" s="213"/>
      <c r="F24" s="199">
        <v>1</v>
      </c>
      <c r="G24" s="199">
        <v>1</v>
      </c>
      <c r="H24" s="199">
        <v>1</v>
      </c>
      <c r="I24" s="200">
        <f t="shared" si="0"/>
        <v>3</v>
      </c>
    </row>
    <row r="25" spans="1:17">
      <c r="B25" s="214" t="s">
        <v>167</v>
      </c>
      <c r="C25" s="215"/>
      <c r="D25" s="216"/>
      <c r="E25" s="217"/>
      <c r="F25" s="218">
        <f>SUM(F11:F24)</f>
        <v>17</v>
      </c>
      <c r="G25" s="219">
        <f>SUM(G11:G24)</f>
        <v>14</v>
      </c>
      <c r="H25" s="219">
        <f>SUM(H11:H24)</f>
        <v>12</v>
      </c>
      <c r="I25" s="218">
        <f>SUM(I11:I24)</f>
        <v>42</v>
      </c>
    </row>
    <row r="26" spans="1:17" ht="12.75" customHeight="1">
      <c r="A26" s="267">
        <f t="shared" ref="A26:A33" si="1">LEN(C26)</f>
        <v>19</v>
      </c>
      <c r="B26" s="220">
        <v>13</v>
      </c>
      <c r="C26" s="1137" t="s">
        <v>144</v>
      </c>
      <c r="D26" s="1138"/>
      <c r="E26" s="248" t="s">
        <v>266</v>
      </c>
      <c r="F26" s="249"/>
      <c r="G26" s="249"/>
      <c r="H26" s="249">
        <v>1</v>
      </c>
      <c r="I26" s="265">
        <f>SUM(F26:H26)</f>
        <v>1</v>
      </c>
      <c r="J26" s="1077">
        <f>SUM(I26:I30)</f>
        <v>20</v>
      </c>
      <c r="K26" s="1079">
        <f>SUM(J26,J32)</f>
        <v>50</v>
      </c>
      <c r="M26" s="206"/>
      <c r="N26" s="253"/>
      <c r="O26" s="253"/>
      <c r="P26" s="253"/>
      <c r="Q26" s="253"/>
    </row>
    <row r="27" spans="1:17">
      <c r="A27" s="267">
        <f t="shared" si="1"/>
        <v>20</v>
      </c>
      <c r="B27" s="220">
        <v>14</v>
      </c>
      <c r="C27" s="1139" t="s">
        <v>271</v>
      </c>
      <c r="D27" s="1140"/>
      <c r="E27" s="248" t="s">
        <v>266</v>
      </c>
      <c r="F27" s="230">
        <v>3</v>
      </c>
      <c r="G27" s="230">
        <v>2</v>
      </c>
      <c r="H27" s="230">
        <v>3</v>
      </c>
      <c r="I27" s="265">
        <f t="shared" ref="I27:I30" si="2">SUM(F27:H27)</f>
        <v>8</v>
      </c>
      <c r="J27" s="1078"/>
      <c r="K27" s="1080"/>
      <c r="M27" s="221"/>
      <c r="N27" s="253"/>
      <c r="O27" s="253"/>
      <c r="P27" s="253"/>
      <c r="Q27" s="253"/>
    </row>
    <row r="28" spans="1:17">
      <c r="A28" s="267">
        <f t="shared" si="1"/>
        <v>10</v>
      </c>
      <c r="B28" s="220">
        <v>15</v>
      </c>
      <c r="C28" s="450" t="s">
        <v>274</v>
      </c>
      <c r="D28" s="451"/>
      <c r="E28" s="248" t="s">
        <v>266</v>
      </c>
      <c r="F28" s="230"/>
      <c r="G28" s="230">
        <v>1</v>
      </c>
      <c r="H28" s="230"/>
      <c r="I28" s="265">
        <f t="shared" si="2"/>
        <v>1</v>
      </c>
      <c r="J28" s="1078"/>
      <c r="K28" s="1080"/>
      <c r="M28" s="221"/>
      <c r="N28" s="253"/>
      <c r="O28" s="253"/>
      <c r="P28" s="253"/>
      <c r="Q28" s="253"/>
    </row>
    <row r="29" spans="1:17">
      <c r="A29" s="267">
        <f t="shared" si="1"/>
        <v>20</v>
      </c>
      <c r="B29" s="220">
        <v>16</v>
      </c>
      <c r="C29" s="1141" t="s">
        <v>270</v>
      </c>
      <c r="D29" s="1142"/>
      <c r="E29" s="248" t="s">
        <v>266</v>
      </c>
      <c r="F29" s="230">
        <v>2</v>
      </c>
      <c r="G29" s="230"/>
      <c r="H29" s="230"/>
      <c r="I29" s="265">
        <f t="shared" si="2"/>
        <v>2</v>
      </c>
      <c r="J29" s="1078"/>
      <c r="K29" s="1080"/>
      <c r="M29" s="221"/>
      <c r="N29" s="253"/>
      <c r="O29" s="253"/>
      <c r="P29" s="253"/>
      <c r="Q29" s="253"/>
    </row>
    <row r="30" spans="1:17">
      <c r="A30" s="267">
        <f t="shared" si="1"/>
        <v>20</v>
      </c>
      <c r="B30" s="220">
        <v>17</v>
      </c>
      <c r="C30" s="1141" t="s">
        <v>273</v>
      </c>
      <c r="D30" s="1142"/>
      <c r="E30" s="248" t="s">
        <v>266</v>
      </c>
      <c r="F30" s="230">
        <v>1</v>
      </c>
      <c r="G30" s="230">
        <v>3</v>
      </c>
      <c r="H30" s="230">
        <v>4</v>
      </c>
      <c r="I30" s="265">
        <f t="shared" si="2"/>
        <v>8</v>
      </c>
      <c r="J30" s="1078"/>
      <c r="K30" s="1080"/>
      <c r="M30" s="221"/>
      <c r="N30" s="253"/>
      <c r="O30" s="253"/>
      <c r="P30" s="253"/>
      <c r="Q30" s="253"/>
    </row>
    <row r="31" spans="1:17">
      <c r="B31" s="222" t="s">
        <v>91</v>
      </c>
      <c r="C31" s="223"/>
      <c r="D31" s="224"/>
      <c r="E31" s="225"/>
      <c r="F31" s="226">
        <f>SUM(F26:F30)</f>
        <v>6</v>
      </c>
      <c r="G31" s="226">
        <f t="shared" ref="G31:H31" si="3">SUM(G26:G30)</f>
        <v>6</v>
      </c>
      <c r="H31" s="226">
        <f t="shared" si="3"/>
        <v>8</v>
      </c>
      <c r="I31" s="226">
        <f>SUM(F31:H31)</f>
        <v>20</v>
      </c>
      <c r="K31" s="1080"/>
    </row>
    <row r="32" spans="1:17">
      <c r="A32" s="267">
        <f t="shared" si="1"/>
        <v>27</v>
      </c>
      <c r="B32" s="453">
        <v>18</v>
      </c>
      <c r="C32" s="1143" t="s">
        <v>277</v>
      </c>
      <c r="D32" s="1144"/>
      <c r="E32" s="456" t="s">
        <v>266</v>
      </c>
      <c r="F32" s="454">
        <v>2</v>
      </c>
      <c r="G32" s="455">
        <v>4</v>
      </c>
      <c r="H32" s="454">
        <v>4</v>
      </c>
      <c r="I32" s="265">
        <f>SUM(F32:H32)</f>
        <v>10</v>
      </c>
      <c r="J32" s="1077">
        <f>I32+I33</f>
        <v>30</v>
      </c>
      <c r="K32" s="1080"/>
    </row>
    <row r="33" spans="1:15">
      <c r="A33" s="267">
        <f t="shared" si="1"/>
        <v>30</v>
      </c>
      <c r="B33" s="229">
        <v>19</v>
      </c>
      <c r="C33" s="1083" t="s">
        <v>278</v>
      </c>
      <c r="D33" s="1084"/>
      <c r="E33" s="250" t="s">
        <v>266</v>
      </c>
      <c r="F33" s="230">
        <v>4</v>
      </c>
      <c r="G33" s="230">
        <v>8</v>
      </c>
      <c r="H33" s="230">
        <v>8</v>
      </c>
      <c r="I33" s="265">
        <f>SUM(F33:H33)</f>
        <v>20</v>
      </c>
      <c r="J33" s="1078"/>
      <c r="K33" s="1080"/>
      <c r="L33" s="232">
        <f>J32/K26*100</f>
        <v>60</v>
      </c>
      <c r="N33" s="233" t="s">
        <v>203</v>
      </c>
      <c r="O33" s="228"/>
    </row>
    <row r="34" spans="1:15">
      <c r="B34" s="1085" t="s">
        <v>99</v>
      </c>
      <c r="C34" s="1086"/>
      <c r="D34" s="1086"/>
      <c r="E34" s="1087"/>
      <c r="F34" s="227">
        <f>SUM(F32:F33)</f>
        <v>6</v>
      </c>
      <c r="G34" s="227">
        <f t="shared" ref="G34:H34" si="4">SUM(G32:G33)</f>
        <v>12</v>
      </c>
      <c r="H34" s="227">
        <f t="shared" si="4"/>
        <v>12</v>
      </c>
      <c r="I34" s="226">
        <f>SUM(F34:H34)</f>
        <v>30</v>
      </c>
    </row>
    <row r="35" spans="1:15">
      <c r="B35" s="1088" t="s">
        <v>176</v>
      </c>
      <c r="C35" s="1089"/>
      <c r="D35" s="1089"/>
      <c r="E35" s="1090"/>
      <c r="F35" s="234">
        <f>F31+F34</f>
        <v>12</v>
      </c>
      <c r="G35" s="234">
        <f t="shared" ref="G35:H35" si="5">G31+G34</f>
        <v>18</v>
      </c>
      <c r="H35" s="234">
        <f t="shared" si="5"/>
        <v>20</v>
      </c>
      <c r="I35" s="266">
        <f>SUM(F35:H35)</f>
        <v>50</v>
      </c>
    </row>
    <row r="36" spans="1:15">
      <c r="B36" s="1091" t="s">
        <v>114</v>
      </c>
      <c r="C36" s="1092"/>
      <c r="D36" s="1092"/>
      <c r="E36" s="1093"/>
      <c r="F36" s="235"/>
      <c r="G36" s="236"/>
      <c r="H36" s="236" t="s">
        <v>266</v>
      </c>
      <c r="I36" s="237">
        <f>COUNTA(F36:H36)</f>
        <v>1</v>
      </c>
    </row>
    <row r="37" spans="1:15" ht="23.25" customHeight="1">
      <c r="B37" s="1059" t="s">
        <v>177</v>
      </c>
      <c r="C37" s="1060"/>
      <c r="D37" s="1060"/>
      <c r="E37" s="1061"/>
      <c r="F37" s="238">
        <f>F25+F35</f>
        <v>29</v>
      </c>
      <c r="G37" s="238">
        <f>G25+G35</f>
        <v>32</v>
      </c>
      <c r="H37" s="238">
        <f>H25+H35</f>
        <v>32</v>
      </c>
      <c r="I37" s="238">
        <f>SUM(F37:H37)</f>
        <v>93</v>
      </c>
    </row>
    <row r="38" spans="1:15" ht="15.75" customHeight="1">
      <c r="A38" s="228"/>
      <c r="B38" s="239">
        <v>1</v>
      </c>
      <c r="C38" s="1064" t="s">
        <v>283</v>
      </c>
      <c r="D38" s="1065"/>
      <c r="E38" s="1066"/>
      <c r="F38" s="240"/>
      <c r="G38" s="240">
        <v>1</v>
      </c>
      <c r="H38" s="240">
        <v>2</v>
      </c>
      <c r="I38" s="240">
        <f>SUM(F38:H38)</f>
        <v>3</v>
      </c>
      <c r="J38" s="228"/>
      <c r="K38" s="228"/>
      <c r="L38" s="228"/>
      <c r="M38" s="228"/>
      <c r="N38" s="228"/>
      <c r="O38" s="228"/>
    </row>
    <row r="39" spans="1:15" ht="27" customHeight="1">
      <c r="A39" s="228"/>
      <c r="B39" s="1062" t="s">
        <v>177</v>
      </c>
      <c r="C39" s="1063"/>
      <c r="D39" s="1063"/>
      <c r="E39" s="1063"/>
      <c r="F39" s="1063"/>
      <c r="G39" s="1063"/>
      <c r="H39" s="1063"/>
      <c r="I39" s="241">
        <f>SUM(I38,I37)</f>
        <v>96</v>
      </c>
      <c r="J39" s="228"/>
      <c r="K39" s="228"/>
      <c r="L39" s="228"/>
      <c r="M39" s="228"/>
      <c r="N39" s="228"/>
      <c r="O39" s="228"/>
    </row>
    <row r="40" spans="1:15" ht="12.75" customHeight="1">
      <c r="A40" s="228"/>
      <c r="B40" s="195">
        <v>1</v>
      </c>
      <c r="C40" s="1064" t="s">
        <v>117</v>
      </c>
      <c r="D40" s="1065"/>
      <c r="E40" s="1066"/>
      <c r="F40" s="240">
        <v>1</v>
      </c>
      <c r="G40" s="240">
        <v>1</v>
      </c>
      <c r="H40" s="240">
        <v>1</v>
      </c>
      <c r="I40" s="242" t="s">
        <v>137</v>
      </c>
      <c r="J40" s="228"/>
      <c r="K40" s="228"/>
      <c r="L40" s="228"/>
      <c r="M40" s="228"/>
      <c r="N40" s="228"/>
      <c r="O40" s="228"/>
    </row>
    <row r="41" spans="1:15">
      <c r="B41" s="195">
        <v>2</v>
      </c>
      <c r="C41" s="1067" t="s">
        <v>342</v>
      </c>
      <c r="D41" s="1068"/>
      <c r="E41" s="1069"/>
      <c r="F41" s="240"/>
      <c r="G41" s="240">
        <v>1</v>
      </c>
      <c r="H41" s="240">
        <v>1</v>
      </c>
      <c r="I41" s="242" t="s">
        <v>137</v>
      </c>
    </row>
    <row r="42" spans="1:15">
      <c r="B42" s="195">
        <v>3</v>
      </c>
      <c r="C42" s="1064" t="s">
        <v>125</v>
      </c>
      <c r="D42" s="1065"/>
      <c r="E42" s="1066"/>
      <c r="F42" s="240" t="s">
        <v>126</v>
      </c>
      <c r="G42" s="240"/>
      <c r="H42" s="240" t="s">
        <v>126</v>
      </c>
      <c r="I42" s="242" t="s">
        <v>137</v>
      </c>
    </row>
    <row r="43" spans="1:15">
      <c r="B43" s="1056" t="s">
        <v>129</v>
      </c>
      <c r="C43" s="1057"/>
      <c r="D43" s="1057"/>
      <c r="E43" s="1058"/>
      <c r="F43" s="238">
        <f>F37+SUM(F38:F41)/2</f>
        <v>29.5</v>
      </c>
      <c r="G43" s="238">
        <f>G37+SUM(G38:G41)/2</f>
        <v>33.5</v>
      </c>
      <c r="H43" s="438">
        <f>H37+SUM(H38:H41)/2</f>
        <v>34</v>
      </c>
      <c r="I43" s="238">
        <f>SUM(F43:H43)</f>
        <v>97</v>
      </c>
    </row>
    <row r="44" spans="1:15">
      <c r="B44" s="243"/>
      <c r="C44" s="244"/>
      <c r="D44" s="244"/>
      <c r="E44" s="244"/>
      <c r="F44" s="245"/>
      <c r="G44" s="245"/>
      <c r="H44" s="245"/>
      <c r="I44" s="245"/>
    </row>
    <row r="45" spans="1:15">
      <c r="B45" s="243"/>
      <c r="C45" s="246" t="s">
        <v>77</v>
      </c>
      <c r="D45" s="246"/>
      <c r="E45" s="246"/>
      <c r="F45" s="246"/>
      <c r="G45" s="246"/>
      <c r="H45" s="246"/>
      <c r="I45" s="246"/>
    </row>
    <row r="47" spans="1:15" ht="43.8" customHeight="1">
      <c r="F47" s="1071" t="s">
        <v>78</v>
      </c>
      <c r="G47" s="1071"/>
      <c r="H47" s="1071"/>
    </row>
    <row r="48" spans="1:15">
      <c r="E48" s="191"/>
      <c r="F48" s="263">
        <v>29</v>
      </c>
      <c r="G48" s="263">
        <v>32</v>
      </c>
      <c r="H48" s="263">
        <v>32</v>
      </c>
    </row>
    <row r="49" spans="3:8">
      <c r="C49" s="209"/>
      <c r="D49" s="209"/>
      <c r="E49" s="191"/>
      <c r="F49" s="207"/>
      <c r="G49" s="207"/>
      <c r="H49" s="207"/>
    </row>
    <row r="50" spans="3:8">
      <c r="C50" s="209"/>
      <c r="D50" s="209"/>
      <c r="E50" s="191"/>
      <c r="F50" s="207"/>
      <c r="G50" s="207"/>
      <c r="H50" s="207"/>
    </row>
    <row r="51" spans="3:8">
      <c r="C51" s="191"/>
      <c r="D51" s="191"/>
      <c r="E51" s="191"/>
    </row>
    <row r="52" spans="3:8">
      <c r="C52" s="191"/>
      <c r="D52" s="191"/>
      <c r="E52" s="247"/>
    </row>
    <row r="53" spans="3:8">
      <c r="E53" s="247"/>
    </row>
    <row r="54" spans="3:8">
      <c r="C54" s="247"/>
      <c r="D54" s="247"/>
      <c r="E54" s="247"/>
    </row>
    <row r="55" spans="3:8">
      <c r="C55" s="247"/>
      <c r="D55" s="247"/>
    </row>
    <row r="56" spans="3:8">
      <c r="C56" s="247"/>
      <c r="D56" s="247"/>
    </row>
    <row r="57" spans="3:8">
      <c r="C57" s="247"/>
      <c r="D57" s="247"/>
    </row>
  </sheetData>
  <mergeCells count="27">
    <mergeCell ref="M10:O10"/>
    <mergeCell ref="B9:B10"/>
    <mergeCell ref="C9:C10"/>
    <mergeCell ref="E9:E10"/>
    <mergeCell ref="F9:H9"/>
    <mergeCell ref="I9:I10"/>
    <mergeCell ref="C15:E15"/>
    <mergeCell ref="K26:K33"/>
    <mergeCell ref="C27:D27"/>
    <mergeCell ref="C29:D29"/>
    <mergeCell ref="C30:D30"/>
    <mergeCell ref="C32:D32"/>
    <mergeCell ref="C33:D33"/>
    <mergeCell ref="J32:J33"/>
    <mergeCell ref="J26:J30"/>
    <mergeCell ref="F47:H47"/>
    <mergeCell ref="C38:E38"/>
    <mergeCell ref="B39:H39"/>
    <mergeCell ref="C26:D26"/>
    <mergeCell ref="C40:E40"/>
    <mergeCell ref="C41:E41"/>
    <mergeCell ref="C42:E42"/>
    <mergeCell ref="B43:E43"/>
    <mergeCell ref="B34:E34"/>
    <mergeCell ref="B35:E35"/>
    <mergeCell ref="B36:E36"/>
    <mergeCell ref="B37:E37"/>
  </mergeCells>
  <conditionalFormatting sqref="E51 C52:D52">
    <cfRule type="cellIs" dxfId="40" priority="11" operator="greaterThan">
      <formula>0</formula>
    </cfRule>
  </conditionalFormatting>
  <conditionalFormatting sqref="I36">
    <cfRule type="cellIs" dxfId="39" priority="12" operator="lessThan">
      <formula>#REF!</formula>
    </cfRule>
    <cfRule type="cellIs" dxfId="38" priority="13" operator="greaterThan">
      <formula>#REF!</formula>
    </cfRule>
  </conditionalFormatting>
  <conditionalFormatting sqref="F37">
    <cfRule type="cellIs" dxfId="37" priority="5" operator="greaterThan">
      <formula>$F$48</formula>
    </cfRule>
    <cfRule type="cellIs" dxfId="36" priority="6" operator="lessThan">
      <formula>$F$48</formula>
    </cfRule>
  </conditionalFormatting>
  <conditionalFormatting sqref="G37">
    <cfRule type="cellIs" dxfId="35" priority="3" operator="lessThan">
      <formula>$G$48</formula>
    </cfRule>
    <cfRule type="cellIs" dxfId="34" priority="4" operator="greaterThan">
      <formula>$G$48</formula>
    </cfRule>
  </conditionalFormatting>
  <conditionalFormatting sqref="H37">
    <cfRule type="cellIs" dxfId="33" priority="1" operator="lessThan">
      <formula>$H$48</formula>
    </cfRule>
    <cfRule type="cellIs" dxfId="32" priority="2" operator="greaterThan">
      <formula>$H$48</formula>
    </cfRule>
  </conditionalFormatting>
  <dataValidations disablePrompts="1" count="3">
    <dataValidation type="list" allowBlank="1" showInputMessage="1" showErrorMessage="1" sqref="F36:H36">
      <formula1>$N$12:$N$13</formula1>
    </dataValidation>
    <dataValidation type="list" allowBlank="1" showInputMessage="1" showErrorMessage="1" sqref="E26:E30 E32:E33">
      <formula1>$N$12</formula1>
    </dataValidation>
    <dataValidation type="list" allowBlank="1" showInputMessage="1" showErrorMessage="1" sqref="D12">
      <formula1>$N$20:$N$22</formula1>
    </dataValidation>
  </dataValidations>
  <printOptions horizontalCentered="1"/>
  <pageMargins left="0.78740157480314965" right="0.39370078740157483" top="0.98425196850393704" bottom="0.98425196850393704" header="0.51181102362204722" footer="0.51181102362204722"/>
  <pageSetup paperSize="9" scale="58" fitToHeight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pane ySplit="6" topLeftCell="A7" activePane="bottomLeft" state="frozen"/>
      <selection pane="bottomLeft" activeCell="B8" sqref="B8"/>
    </sheetView>
  </sheetViews>
  <sheetFormatPr defaultColWidth="14.44140625" defaultRowHeight="15" customHeight="1"/>
  <cols>
    <col min="1" max="1" width="22.21875" customWidth="1"/>
    <col min="2" max="2" width="3.44140625" customWidth="1"/>
    <col min="3" max="3" width="50" customWidth="1"/>
    <col min="4" max="4" width="6.21875" customWidth="1"/>
    <col min="5" max="5" width="5.5546875" customWidth="1"/>
    <col min="6" max="11" width="5.77734375" customWidth="1"/>
    <col min="12" max="12" width="14.21875" customWidth="1"/>
    <col min="13" max="13" width="12.44140625" customWidth="1"/>
    <col min="14" max="15" width="6" customWidth="1"/>
    <col min="16" max="16" width="2.77734375" customWidth="1"/>
    <col min="17" max="17" width="12.77734375" customWidth="1"/>
    <col min="18" max="19" width="8.77734375" customWidth="1"/>
    <col min="20" max="20" width="19.44140625" customWidth="1"/>
    <col min="21" max="22" width="14.21875" customWidth="1"/>
    <col min="23" max="23" width="17.77734375" customWidth="1"/>
    <col min="24" max="24" width="14.5546875" customWidth="1"/>
    <col min="25" max="26" width="8.77734375" customWidth="1"/>
  </cols>
  <sheetData>
    <row r="1" spans="1:26" ht="12.75" customHeight="1">
      <c r="A1" s="5"/>
      <c r="B1" s="2" t="s">
        <v>1</v>
      </c>
      <c r="C1" s="5"/>
      <c r="D1" s="5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>
      <c r="A2" s="5"/>
      <c r="B2" s="1149" t="s">
        <v>208</v>
      </c>
      <c r="C2" s="728"/>
      <c r="D2" s="144"/>
      <c r="E2" s="1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>
      <c r="A3" s="5"/>
      <c r="B3" s="6" t="s">
        <v>157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145">
        <v>32</v>
      </c>
      <c r="R3" s="5" t="s">
        <v>158</v>
      </c>
      <c r="S3" s="5"/>
      <c r="T3" s="5"/>
      <c r="U3" s="5"/>
      <c r="V3" s="5"/>
      <c r="W3" s="5"/>
      <c r="X3" s="5"/>
      <c r="Y3" s="5"/>
      <c r="Z3" s="5"/>
    </row>
    <row r="4" spans="1:26" ht="12.75" customHeight="1">
      <c r="A4" s="5"/>
      <c r="B4" s="6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1.75" customHeight="1">
      <c r="A5" s="5"/>
      <c r="B5" s="816" t="s">
        <v>4</v>
      </c>
      <c r="C5" s="843" t="s">
        <v>5</v>
      </c>
      <c r="D5" s="56"/>
      <c r="E5" s="846"/>
      <c r="F5" s="845" t="s">
        <v>6</v>
      </c>
      <c r="G5" s="703"/>
      <c r="H5" s="703"/>
      <c r="I5" s="703"/>
      <c r="J5" s="703"/>
      <c r="K5" s="704"/>
      <c r="L5" s="890" t="s">
        <v>159</v>
      </c>
      <c r="M5" s="753" t="s">
        <v>160</v>
      </c>
      <c r="N5" s="7"/>
      <c r="O5" s="7"/>
      <c r="P5" s="7"/>
      <c r="Q5" s="898" t="s">
        <v>161</v>
      </c>
      <c r="R5" s="5" t="s">
        <v>162</v>
      </c>
      <c r="S5" s="5"/>
      <c r="T5" s="5"/>
      <c r="U5" s="5"/>
      <c r="V5" s="5"/>
      <c r="W5" s="5"/>
      <c r="X5" s="5"/>
      <c r="Y5" s="5"/>
      <c r="Z5" s="5"/>
    </row>
    <row r="6" spans="1:26" ht="28.5" customHeight="1">
      <c r="A6" s="5"/>
      <c r="B6" s="710"/>
      <c r="C6" s="844"/>
      <c r="D6" s="146"/>
      <c r="E6" s="899"/>
      <c r="F6" s="845" t="s">
        <v>8</v>
      </c>
      <c r="G6" s="704"/>
      <c r="H6" s="845" t="s">
        <v>9</v>
      </c>
      <c r="I6" s="704"/>
      <c r="J6" s="845" t="s">
        <v>10</v>
      </c>
      <c r="K6" s="704"/>
      <c r="L6" s="710"/>
      <c r="M6" s="710"/>
      <c r="N6" s="7"/>
      <c r="O6" s="7"/>
      <c r="P6" s="7"/>
      <c r="Q6" s="710"/>
      <c r="R6" s="5"/>
      <c r="S6" s="747" t="s">
        <v>46</v>
      </c>
      <c r="T6" s="703"/>
      <c r="U6" s="703"/>
      <c r="V6" s="704"/>
      <c r="W6" s="5"/>
      <c r="X6" s="5"/>
      <c r="Y6" s="5"/>
      <c r="Z6" s="5"/>
    </row>
    <row r="7" spans="1:26" ht="12.75" customHeight="1">
      <c r="B7" s="25">
        <v>1</v>
      </c>
      <c r="C7" s="58" t="s">
        <v>14</v>
      </c>
      <c r="D7" s="147"/>
      <c r="E7" s="148"/>
      <c r="F7" s="77">
        <v>1</v>
      </c>
      <c r="G7" s="77">
        <v>1</v>
      </c>
      <c r="H7" s="77">
        <v>2</v>
      </c>
      <c r="I7" s="77">
        <v>2</v>
      </c>
      <c r="J7" s="77">
        <v>2</v>
      </c>
      <c r="K7" s="77">
        <v>2</v>
      </c>
      <c r="L7" s="21">
        <f t="shared" ref="L7:L20" si="0">SUM(F7:K7)/2</f>
        <v>5</v>
      </c>
      <c r="M7" s="21">
        <f t="shared" ref="M7:M25" si="1">L7*$Q$3</f>
        <v>160</v>
      </c>
      <c r="O7" s="23"/>
      <c r="P7" s="23"/>
      <c r="Q7" s="55">
        <v>160</v>
      </c>
      <c r="S7" s="25"/>
      <c r="T7" s="25" t="s">
        <v>50</v>
      </c>
      <c r="U7" s="25" t="s">
        <v>51</v>
      </c>
      <c r="V7" s="25" t="s">
        <v>52</v>
      </c>
    </row>
    <row r="8" spans="1:26" ht="12.75" customHeight="1">
      <c r="B8" s="25">
        <v>2</v>
      </c>
      <c r="C8" s="58" t="s">
        <v>24</v>
      </c>
      <c r="D8" s="76" t="s">
        <v>140</v>
      </c>
      <c r="E8" s="148"/>
      <c r="F8" s="77">
        <v>2</v>
      </c>
      <c r="G8" s="77">
        <v>2</v>
      </c>
      <c r="H8" s="77">
        <v>2</v>
      </c>
      <c r="I8" s="77">
        <v>2</v>
      </c>
      <c r="J8" s="77"/>
      <c r="K8" s="77"/>
      <c r="L8" s="21">
        <f t="shared" si="0"/>
        <v>4</v>
      </c>
      <c r="M8" s="21">
        <f t="shared" si="1"/>
        <v>128</v>
      </c>
      <c r="N8" s="149" t="s">
        <v>163</v>
      </c>
      <c r="O8" s="23"/>
      <c r="P8" s="23"/>
      <c r="Q8" s="50">
        <v>130</v>
      </c>
      <c r="S8" s="150" t="s">
        <v>164</v>
      </c>
      <c r="T8" s="151" t="s">
        <v>165</v>
      </c>
      <c r="U8" s="18">
        <v>200</v>
      </c>
      <c r="V8" s="18">
        <f>SUMIF($E$22:$E$30,$T8,$M$22:$M$30)+SUMIF($E$32,$T8,$M$32)</f>
        <v>640</v>
      </c>
    </row>
    <row r="9" spans="1:26" ht="12.75" customHeight="1">
      <c r="B9" s="25">
        <v>3</v>
      </c>
      <c r="C9" s="58" t="s">
        <v>26</v>
      </c>
      <c r="D9" s="147"/>
      <c r="E9" s="148"/>
      <c r="F9" s="77">
        <v>1</v>
      </c>
      <c r="G9" s="77">
        <v>1</v>
      </c>
      <c r="H9" s="77">
        <v>1</v>
      </c>
      <c r="I9" s="77">
        <v>1</v>
      </c>
      <c r="J9" s="77"/>
      <c r="K9" s="77"/>
      <c r="L9" s="21">
        <f t="shared" si="0"/>
        <v>2</v>
      </c>
      <c r="M9" s="21">
        <f t="shared" si="1"/>
        <v>64</v>
      </c>
      <c r="O9" s="23"/>
      <c r="P9" s="23"/>
      <c r="Q9" s="55">
        <v>60</v>
      </c>
      <c r="S9" s="25" t="s">
        <v>55</v>
      </c>
      <c r="T9" s="151" t="s">
        <v>210</v>
      </c>
      <c r="U9" s="18">
        <v>700</v>
      </c>
      <c r="V9" s="18">
        <f>SUMIF($E$22:$E$30,$T9,$M$22:$M$30)+SUMIF($E$32,$T9,$M$32)</f>
        <v>960</v>
      </c>
    </row>
    <row r="10" spans="1:26" ht="12.75" customHeight="1">
      <c r="B10" s="25">
        <v>4</v>
      </c>
      <c r="C10" s="58" t="s">
        <v>29</v>
      </c>
      <c r="D10" s="147"/>
      <c r="E10" s="148"/>
      <c r="F10" s="77">
        <v>1</v>
      </c>
      <c r="G10" s="77">
        <v>1</v>
      </c>
      <c r="H10" s="77"/>
      <c r="I10" s="77"/>
      <c r="J10" s="77"/>
      <c r="K10" s="77"/>
      <c r="L10" s="21">
        <f t="shared" si="0"/>
        <v>1</v>
      </c>
      <c r="M10" s="21">
        <f t="shared" si="1"/>
        <v>32</v>
      </c>
      <c r="N10" s="23"/>
      <c r="O10" s="23"/>
      <c r="P10" s="23"/>
      <c r="Q10" s="55">
        <v>30</v>
      </c>
      <c r="S10" s="25" t="s">
        <v>58</v>
      </c>
      <c r="T10" s="151"/>
      <c r="U10" s="18"/>
      <c r="V10" s="18">
        <f>SUMIF($E$22:$E$28,$T10,$M$22:$M$28)+SUMIF($E$30:$E$32,$T10,$M$30:$M$32)</f>
        <v>0</v>
      </c>
    </row>
    <row r="11" spans="1:26" ht="12.75" customHeight="1">
      <c r="B11" s="25">
        <v>5</v>
      </c>
      <c r="C11" s="58" t="s">
        <v>32</v>
      </c>
      <c r="D11" s="147"/>
      <c r="E11" s="148"/>
      <c r="F11" s="77">
        <v>1</v>
      </c>
      <c r="G11" s="77">
        <v>1</v>
      </c>
      <c r="H11" s="77">
        <v>1</v>
      </c>
      <c r="I11" s="77">
        <v>1</v>
      </c>
      <c r="J11" s="77"/>
      <c r="K11" s="77"/>
      <c r="L11" s="21">
        <f t="shared" si="0"/>
        <v>2</v>
      </c>
      <c r="M11" s="21">
        <f t="shared" si="1"/>
        <v>64</v>
      </c>
      <c r="N11" s="23"/>
      <c r="O11" s="23"/>
      <c r="P11" s="23"/>
      <c r="Q11" s="55">
        <v>60</v>
      </c>
      <c r="S11" s="152" t="s">
        <v>145</v>
      </c>
      <c r="T11" s="153"/>
      <c r="U11" s="18"/>
      <c r="V11" s="18">
        <f>SUMIF($E$22:$E$28,$T11,$M$22:$M$28)+SUMIF($E$30:$E$32,$T11,$M$30:$M$32)</f>
        <v>0</v>
      </c>
    </row>
    <row r="12" spans="1:26" ht="12.75" customHeight="1">
      <c r="B12" s="25">
        <v>6</v>
      </c>
      <c r="C12" s="58" t="s">
        <v>31</v>
      </c>
      <c r="D12" s="147"/>
      <c r="E12" s="148"/>
      <c r="F12" s="77">
        <v>1</v>
      </c>
      <c r="G12" s="77">
        <v>1</v>
      </c>
      <c r="H12" s="77"/>
      <c r="I12" s="77"/>
      <c r="J12" s="77"/>
      <c r="K12" s="77"/>
      <c r="L12" s="21">
        <f t="shared" si="0"/>
        <v>1</v>
      </c>
      <c r="M12" s="21">
        <f t="shared" si="1"/>
        <v>32</v>
      </c>
      <c r="N12" s="23"/>
      <c r="O12" s="23"/>
      <c r="P12" s="23"/>
      <c r="Q12" s="55">
        <v>30</v>
      </c>
    </row>
    <row r="13" spans="1:26" ht="12.75" customHeight="1">
      <c r="B13" s="25">
        <v>7</v>
      </c>
      <c r="C13" s="58" t="s">
        <v>34</v>
      </c>
      <c r="D13" s="147"/>
      <c r="E13" s="148"/>
      <c r="F13" s="77">
        <v>1</v>
      </c>
      <c r="G13" s="77">
        <v>1</v>
      </c>
      <c r="H13" s="77"/>
      <c r="I13" s="77"/>
      <c r="J13" s="77"/>
      <c r="K13" s="77"/>
      <c r="L13" s="21">
        <f t="shared" si="0"/>
        <v>1</v>
      </c>
      <c r="M13" s="21">
        <f t="shared" si="1"/>
        <v>32</v>
      </c>
      <c r="N13" s="23"/>
      <c r="O13" s="23"/>
      <c r="P13" s="23"/>
      <c r="Q13" s="55">
        <v>30</v>
      </c>
    </row>
    <row r="14" spans="1:26" ht="12.75" customHeight="1">
      <c r="B14" s="25">
        <v>8</v>
      </c>
      <c r="C14" s="58" t="s">
        <v>36</v>
      </c>
      <c r="D14" s="147"/>
      <c r="E14" s="148"/>
      <c r="F14" s="77">
        <v>1</v>
      </c>
      <c r="G14" s="77">
        <v>1</v>
      </c>
      <c r="H14" s="77"/>
      <c r="I14" s="77"/>
      <c r="J14" s="77"/>
      <c r="K14" s="77"/>
      <c r="L14" s="21">
        <f t="shared" si="0"/>
        <v>1</v>
      </c>
      <c r="M14" s="21">
        <f t="shared" si="1"/>
        <v>32</v>
      </c>
      <c r="N14" s="23"/>
      <c r="O14" s="23"/>
      <c r="P14" s="23"/>
      <c r="Q14" s="55">
        <v>30</v>
      </c>
    </row>
    <row r="15" spans="1:26" ht="12.75" customHeight="1">
      <c r="B15" s="25">
        <v>9</v>
      </c>
      <c r="C15" s="58" t="s">
        <v>38</v>
      </c>
      <c r="D15" s="147"/>
      <c r="E15" s="148"/>
      <c r="F15" s="77">
        <v>1</v>
      </c>
      <c r="G15" s="77">
        <v>1</v>
      </c>
      <c r="H15" s="77"/>
      <c r="I15" s="77"/>
      <c r="J15" s="77"/>
      <c r="K15" s="77"/>
      <c r="L15" s="21">
        <f t="shared" si="0"/>
        <v>1</v>
      </c>
      <c r="M15" s="21">
        <f t="shared" si="1"/>
        <v>32</v>
      </c>
      <c r="N15" s="23"/>
      <c r="O15" s="23"/>
      <c r="P15" s="23"/>
      <c r="Q15" s="55">
        <v>30</v>
      </c>
      <c r="S15" t="s">
        <v>65</v>
      </c>
    </row>
    <row r="16" spans="1:26" ht="12.75" customHeight="1">
      <c r="B16" s="25">
        <v>10</v>
      </c>
      <c r="C16" s="58" t="s">
        <v>39</v>
      </c>
      <c r="D16" s="147"/>
      <c r="E16" s="148"/>
      <c r="F16" s="77">
        <v>2</v>
      </c>
      <c r="G16" s="77">
        <v>2</v>
      </c>
      <c r="H16" s="77">
        <v>1</v>
      </c>
      <c r="I16" s="77">
        <v>1</v>
      </c>
      <c r="J16" s="77">
        <v>1</v>
      </c>
      <c r="K16" s="77">
        <v>1</v>
      </c>
      <c r="L16" s="21">
        <f t="shared" si="0"/>
        <v>4</v>
      </c>
      <c r="M16" s="21">
        <f t="shared" si="1"/>
        <v>128</v>
      </c>
      <c r="N16" s="149" t="s">
        <v>163</v>
      </c>
      <c r="O16" s="23"/>
      <c r="P16" s="23"/>
      <c r="Q16" s="55">
        <v>130</v>
      </c>
      <c r="T16" s="15" t="s">
        <v>141</v>
      </c>
    </row>
    <row r="17" spans="1:24" ht="12.75" customHeight="1">
      <c r="B17" s="25">
        <v>11</v>
      </c>
      <c r="C17" s="58" t="s">
        <v>40</v>
      </c>
      <c r="D17" s="147"/>
      <c r="E17" s="148"/>
      <c r="F17" s="77"/>
      <c r="G17" s="77"/>
      <c r="H17" s="77">
        <v>1</v>
      </c>
      <c r="I17" s="77">
        <v>1</v>
      </c>
      <c r="J17" s="77"/>
      <c r="K17" s="77"/>
      <c r="L17" s="21">
        <f t="shared" si="0"/>
        <v>1</v>
      </c>
      <c r="M17" s="21">
        <f t="shared" si="1"/>
        <v>32</v>
      </c>
      <c r="N17" s="23"/>
      <c r="O17" s="23"/>
      <c r="P17" s="23"/>
      <c r="Q17" s="55">
        <v>30</v>
      </c>
      <c r="T17" s="15" t="s">
        <v>140</v>
      </c>
    </row>
    <row r="18" spans="1:24" ht="12.75" customHeight="1">
      <c r="B18" s="25">
        <v>12</v>
      </c>
      <c r="C18" s="58" t="s">
        <v>72</v>
      </c>
      <c r="D18" s="147"/>
      <c r="E18" s="148"/>
      <c r="F18" s="77">
        <v>3</v>
      </c>
      <c r="G18" s="77">
        <v>3</v>
      </c>
      <c r="H18" s="77">
        <v>3</v>
      </c>
      <c r="I18" s="77">
        <v>3</v>
      </c>
      <c r="J18" s="77">
        <v>3</v>
      </c>
      <c r="K18" s="77">
        <v>3</v>
      </c>
      <c r="L18" s="21">
        <f t="shared" si="0"/>
        <v>9</v>
      </c>
      <c r="M18" s="21">
        <f t="shared" si="1"/>
        <v>288</v>
      </c>
      <c r="N18" s="149" t="s">
        <v>163</v>
      </c>
      <c r="O18" s="23"/>
      <c r="P18" s="23"/>
      <c r="Q18" s="55">
        <v>290</v>
      </c>
      <c r="T18" s="15" t="s">
        <v>142</v>
      </c>
    </row>
    <row r="19" spans="1:24" ht="12.75" customHeight="1">
      <c r="B19" s="25">
        <v>13</v>
      </c>
      <c r="C19" s="58" t="s">
        <v>73</v>
      </c>
      <c r="D19" s="147"/>
      <c r="E19" s="148"/>
      <c r="F19" s="77">
        <v>1</v>
      </c>
      <c r="G19" s="77">
        <v>1</v>
      </c>
      <c r="H19" s="77"/>
      <c r="I19" s="77"/>
      <c r="J19" s="77"/>
      <c r="K19" s="77"/>
      <c r="L19" s="21">
        <f t="shared" si="0"/>
        <v>1</v>
      </c>
      <c r="M19" s="21">
        <f t="shared" si="1"/>
        <v>32</v>
      </c>
      <c r="N19" s="23"/>
      <c r="O19" s="5"/>
      <c r="P19" s="23"/>
      <c r="Q19" s="55">
        <v>30</v>
      </c>
    </row>
    <row r="20" spans="1:24" ht="12.75" customHeight="1">
      <c r="B20" s="25">
        <v>14</v>
      </c>
      <c r="C20" s="58" t="s">
        <v>211</v>
      </c>
      <c r="D20" s="147"/>
      <c r="E20" s="147"/>
      <c r="F20" s="77">
        <v>1</v>
      </c>
      <c r="G20" s="77">
        <v>1</v>
      </c>
      <c r="H20" s="77">
        <v>1</v>
      </c>
      <c r="I20" s="77">
        <v>1</v>
      </c>
      <c r="J20" s="77">
        <v>1</v>
      </c>
      <c r="K20" s="77">
        <v>1</v>
      </c>
      <c r="L20" s="21">
        <f t="shared" si="0"/>
        <v>3</v>
      </c>
      <c r="M20" s="21">
        <f t="shared" si="1"/>
        <v>96</v>
      </c>
      <c r="N20" s="23"/>
      <c r="O20" s="23"/>
      <c r="P20" s="23"/>
      <c r="Q20" s="55">
        <v>95</v>
      </c>
    </row>
    <row r="21" spans="1:24" ht="12.75" customHeight="1">
      <c r="B21" s="1145" t="s">
        <v>167</v>
      </c>
      <c r="C21" s="703"/>
      <c r="D21" s="703"/>
      <c r="E21" s="704"/>
      <c r="F21" s="154">
        <f t="shared" ref="F21:L21" si="2">SUM(F7:F20)</f>
        <v>17</v>
      </c>
      <c r="G21" s="154">
        <f t="shared" si="2"/>
        <v>17</v>
      </c>
      <c r="H21" s="154">
        <f t="shared" si="2"/>
        <v>12</v>
      </c>
      <c r="I21" s="154">
        <f t="shared" si="2"/>
        <v>12</v>
      </c>
      <c r="J21" s="154">
        <f t="shared" si="2"/>
        <v>7</v>
      </c>
      <c r="K21" s="154">
        <f t="shared" si="2"/>
        <v>7</v>
      </c>
      <c r="L21" s="72">
        <f t="shared" si="2"/>
        <v>36</v>
      </c>
      <c r="M21" s="72">
        <f t="shared" si="1"/>
        <v>1152</v>
      </c>
      <c r="N21" s="23"/>
      <c r="O21" s="23"/>
      <c r="P21" s="23"/>
      <c r="Q21" s="55">
        <f>SUM(Q7:Q20)</f>
        <v>1135</v>
      </c>
    </row>
    <row r="22" spans="1:24" ht="12.75" customHeight="1">
      <c r="B22" s="10">
        <v>15</v>
      </c>
      <c r="C22" s="1146" t="s">
        <v>149</v>
      </c>
      <c r="D22" s="704"/>
      <c r="E22" s="84" t="s">
        <v>165</v>
      </c>
      <c r="F22" s="109"/>
      <c r="G22" s="109"/>
      <c r="H22" s="109"/>
      <c r="I22" s="109"/>
      <c r="J22" s="109">
        <v>1</v>
      </c>
      <c r="K22" s="109">
        <v>1</v>
      </c>
      <c r="L22" s="88">
        <f>SUM(F22:K22)/2</f>
        <v>1</v>
      </c>
      <c r="M22" s="21">
        <f t="shared" si="1"/>
        <v>32</v>
      </c>
      <c r="N22" s="1151">
        <f>SUM(M22:M30)</f>
        <v>640</v>
      </c>
      <c r="O22" s="900">
        <f>N22+N32</f>
        <v>1600</v>
      </c>
      <c r="P22" s="23"/>
      <c r="S22" s="15" t="s">
        <v>165</v>
      </c>
      <c r="T22" s="1153" t="s">
        <v>214</v>
      </c>
      <c r="U22" s="728"/>
      <c r="V22" s="728"/>
      <c r="W22" s="728"/>
      <c r="X22" s="728"/>
    </row>
    <row r="23" spans="1:24" ht="12.75" customHeight="1">
      <c r="B23" s="10">
        <v>16</v>
      </c>
      <c r="C23" s="1146" t="s">
        <v>170</v>
      </c>
      <c r="D23" s="704"/>
      <c r="E23" s="84" t="s">
        <v>165</v>
      </c>
      <c r="F23" s="109">
        <v>1</v>
      </c>
      <c r="G23" s="109">
        <v>1</v>
      </c>
      <c r="H23" s="109"/>
      <c r="I23" s="109"/>
      <c r="J23" s="109"/>
      <c r="K23" s="109"/>
      <c r="L23" s="88">
        <f>SUM(F23:K23)/2</f>
        <v>1</v>
      </c>
      <c r="M23" s="21">
        <f t="shared" si="1"/>
        <v>32</v>
      </c>
      <c r="N23" s="1152"/>
      <c r="O23" s="750"/>
      <c r="P23" s="23"/>
      <c r="S23" s="15"/>
      <c r="T23" s="728"/>
      <c r="U23" s="728"/>
      <c r="V23" s="728"/>
      <c r="W23" s="728"/>
      <c r="X23" s="728"/>
    </row>
    <row r="24" spans="1:24" ht="12.75" customHeight="1">
      <c r="B24" s="10">
        <v>17</v>
      </c>
      <c r="C24" s="895" t="s">
        <v>83</v>
      </c>
      <c r="D24" s="704"/>
      <c r="E24" s="84" t="s">
        <v>165</v>
      </c>
      <c r="F24" s="109"/>
      <c r="G24" s="109"/>
      <c r="H24" s="109"/>
      <c r="I24" s="109"/>
      <c r="J24" s="109">
        <v>2</v>
      </c>
      <c r="K24" s="109">
        <v>2</v>
      </c>
      <c r="L24" s="88">
        <f>SUM(F24:K24)/2</f>
        <v>2</v>
      </c>
      <c r="M24" s="21">
        <f t="shared" si="1"/>
        <v>64</v>
      </c>
      <c r="N24" s="1152"/>
      <c r="O24" s="750"/>
      <c r="P24" s="23"/>
      <c r="S24" s="5"/>
      <c r="T24" s="728"/>
      <c r="U24" s="728"/>
      <c r="V24" s="728"/>
      <c r="W24" s="728"/>
      <c r="X24" s="728"/>
    </row>
    <row r="25" spans="1:24" ht="12.75" customHeight="1">
      <c r="B25" s="1147">
        <v>18</v>
      </c>
      <c r="C25" s="1148" t="s">
        <v>217</v>
      </c>
      <c r="D25" s="821"/>
      <c r="E25" s="71" t="s">
        <v>165</v>
      </c>
      <c r="F25" s="91">
        <v>1</v>
      </c>
      <c r="G25" s="91">
        <v>1</v>
      </c>
      <c r="H25" s="91">
        <v>1</v>
      </c>
      <c r="I25" s="91">
        <v>1</v>
      </c>
      <c r="J25" s="91"/>
      <c r="K25" s="91"/>
      <c r="L25" s="886">
        <f>SUM(F25:K26)/2</f>
        <v>5</v>
      </c>
      <c r="M25" s="886">
        <f t="shared" si="1"/>
        <v>160</v>
      </c>
      <c r="N25" s="1152"/>
      <c r="O25" s="750"/>
      <c r="P25" s="23"/>
      <c r="S25" s="15" t="s">
        <v>210</v>
      </c>
      <c r="T25" s="92" t="s">
        <v>218</v>
      </c>
    </row>
    <row r="26" spans="1:24" ht="12.75" customHeight="1">
      <c r="B26" s="710"/>
      <c r="C26" s="819"/>
      <c r="D26" s="822"/>
      <c r="E26" s="71" t="s">
        <v>210</v>
      </c>
      <c r="F26" s="91"/>
      <c r="G26" s="91"/>
      <c r="H26" s="91">
        <v>1</v>
      </c>
      <c r="I26" s="91">
        <v>1</v>
      </c>
      <c r="J26" s="91">
        <v>2</v>
      </c>
      <c r="K26" s="91">
        <v>2</v>
      </c>
      <c r="L26" s="710"/>
      <c r="M26" s="710"/>
      <c r="N26" s="1152"/>
      <c r="O26" s="750"/>
      <c r="P26" s="23"/>
    </row>
    <row r="27" spans="1:24" ht="12.75" customHeight="1">
      <c r="B27" s="709">
        <v>19</v>
      </c>
      <c r="C27" s="752" t="s">
        <v>219</v>
      </c>
      <c r="D27" s="821"/>
      <c r="E27" s="71" t="s">
        <v>165</v>
      </c>
      <c r="F27" s="91"/>
      <c r="G27" s="126"/>
      <c r="H27" s="126">
        <v>1</v>
      </c>
      <c r="I27" s="126">
        <v>1</v>
      </c>
      <c r="J27" s="126"/>
      <c r="K27" s="91"/>
      <c r="L27" s="886">
        <f>SUM(F27:K28)/2</f>
        <v>3</v>
      </c>
      <c r="M27" s="886">
        <f>L27*$Q$3</f>
        <v>96</v>
      </c>
      <c r="N27" s="1152"/>
      <c r="O27" s="750"/>
      <c r="P27" s="23"/>
    </row>
    <row r="28" spans="1:24" ht="12.75" customHeight="1">
      <c r="B28" s="710"/>
      <c r="C28" s="819"/>
      <c r="D28" s="822"/>
      <c r="E28" s="71" t="s">
        <v>210</v>
      </c>
      <c r="F28" s="182"/>
      <c r="G28" s="183"/>
      <c r="H28" s="183">
        <v>1</v>
      </c>
      <c r="I28" s="183">
        <v>1</v>
      </c>
      <c r="J28" s="183">
        <v>1</v>
      </c>
      <c r="K28" s="182">
        <v>1</v>
      </c>
      <c r="L28" s="710"/>
      <c r="M28" s="710"/>
      <c r="N28" s="1152"/>
      <c r="O28" s="750"/>
      <c r="P28" s="23"/>
    </row>
    <row r="29" spans="1:24" ht="12.75" customHeight="1">
      <c r="B29" s="709">
        <v>20</v>
      </c>
      <c r="C29" s="752" t="s">
        <v>220</v>
      </c>
      <c r="D29" s="821"/>
      <c r="E29" s="71" t="s">
        <v>165</v>
      </c>
      <c r="F29" s="182">
        <v>1</v>
      </c>
      <c r="G29" s="183"/>
      <c r="H29" s="183"/>
      <c r="I29" s="183"/>
      <c r="J29" s="183"/>
      <c r="K29" s="182"/>
      <c r="L29" s="886">
        <f>SUM(F29:K30)/2</f>
        <v>8</v>
      </c>
      <c r="M29" s="886">
        <f>L29*$Q$3</f>
        <v>256</v>
      </c>
      <c r="N29" s="1152"/>
      <c r="O29" s="750"/>
      <c r="P29" s="23"/>
    </row>
    <row r="30" spans="1:24" ht="12.75" customHeight="1">
      <c r="A30" s="5"/>
      <c r="B30" s="710"/>
      <c r="C30" s="819"/>
      <c r="D30" s="822"/>
      <c r="E30" s="71" t="s">
        <v>210</v>
      </c>
      <c r="F30" s="182">
        <v>2</v>
      </c>
      <c r="G30" s="183">
        <v>3</v>
      </c>
      <c r="H30" s="183">
        <v>3</v>
      </c>
      <c r="I30" s="183">
        <v>3</v>
      </c>
      <c r="J30" s="183">
        <v>2</v>
      </c>
      <c r="K30" s="182">
        <v>2</v>
      </c>
      <c r="L30" s="710"/>
      <c r="M30" s="710"/>
      <c r="N30" s="844"/>
      <c r="O30" s="750"/>
      <c r="P30" s="23"/>
      <c r="Q30" s="149" t="s">
        <v>175</v>
      </c>
      <c r="R30" s="5"/>
      <c r="S30" s="5"/>
      <c r="T30" s="5"/>
      <c r="U30" s="5"/>
      <c r="V30" s="5"/>
    </row>
    <row r="31" spans="1:24" ht="12.75" customHeight="1">
      <c r="A31" s="5"/>
      <c r="B31" s="1150" t="s">
        <v>91</v>
      </c>
      <c r="C31" s="703"/>
      <c r="D31" s="824"/>
      <c r="E31" s="157"/>
      <c r="F31" s="100">
        <f t="shared" ref="F31:K31" si="3">SUM(F22:F30)</f>
        <v>5</v>
      </c>
      <c r="G31" s="100">
        <f t="shared" si="3"/>
        <v>5</v>
      </c>
      <c r="H31" s="100">
        <f t="shared" si="3"/>
        <v>7</v>
      </c>
      <c r="I31" s="100">
        <f t="shared" si="3"/>
        <v>7</v>
      </c>
      <c r="J31" s="100">
        <f t="shared" si="3"/>
        <v>8</v>
      </c>
      <c r="K31" s="100">
        <f t="shared" si="3"/>
        <v>8</v>
      </c>
      <c r="L31" s="100">
        <f>SUM(F31:K31)</f>
        <v>40</v>
      </c>
      <c r="M31" s="158">
        <f>L31*$Q$3</f>
        <v>1280</v>
      </c>
      <c r="N31" s="5"/>
      <c r="O31" s="750"/>
      <c r="P31" s="23"/>
      <c r="R31" s="5"/>
      <c r="S31" s="5"/>
      <c r="T31" s="5"/>
      <c r="U31" s="5"/>
      <c r="V31" s="5"/>
    </row>
    <row r="32" spans="1:24" ht="12.75" customHeight="1">
      <c r="B32" s="159">
        <v>23</v>
      </c>
      <c r="C32" s="815" t="s">
        <v>168</v>
      </c>
      <c r="D32" s="704"/>
      <c r="E32" s="71" t="s">
        <v>210</v>
      </c>
      <c r="F32" s="91">
        <v>5</v>
      </c>
      <c r="G32" s="91">
        <v>5</v>
      </c>
      <c r="H32" s="91">
        <v>10</v>
      </c>
      <c r="I32" s="86">
        <v>10</v>
      </c>
      <c r="J32" s="91">
        <v>15</v>
      </c>
      <c r="K32" s="91">
        <v>15</v>
      </c>
      <c r="L32" s="88">
        <f>SUM(F32:K32)/2</f>
        <v>30</v>
      </c>
      <c r="M32" s="21">
        <f>L32*$Q$3</f>
        <v>960</v>
      </c>
      <c r="N32" s="184">
        <f>M32</f>
        <v>960</v>
      </c>
      <c r="O32" s="710"/>
      <c r="P32" s="23"/>
    </row>
    <row r="33" spans="1:22" ht="12.75" customHeight="1">
      <c r="A33" s="5"/>
      <c r="B33" s="902" t="s">
        <v>99</v>
      </c>
      <c r="C33" s="703"/>
      <c r="D33" s="703"/>
      <c r="E33" s="704"/>
      <c r="F33" s="115">
        <f t="shared" ref="F33:K33" si="4">SUM(F32)</f>
        <v>5</v>
      </c>
      <c r="G33" s="115">
        <f t="shared" si="4"/>
        <v>5</v>
      </c>
      <c r="H33" s="115">
        <f t="shared" si="4"/>
        <v>10</v>
      </c>
      <c r="I33" s="115">
        <f t="shared" si="4"/>
        <v>10</v>
      </c>
      <c r="J33" s="115">
        <f t="shared" si="4"/>
        <v>15</v>
      </c>
      <c r="K33" s="115">
        <f t="shared" si="4"/>
        <v>15</v>
      </c>
      <c r="L33" s="100">
        <f>SUM(F33:K33)</f>
        <v>60</v>
      </c>
      <c r="M33" s="158">
        <f>L33*$Q$3</f>
        <v>1920</v>
      </c>
      <c r="O33" s="23"/>
      <c r="P33" s="23"/>
      <c r="R33" s="5"/>
      <c r="S33" s="5"/>
      <c r="T33" s="5"/>
      <c r="U33" s="5"/>
      <c r="V33" s="5"/>
    </row>
    <row r="34" spans="1:22" ht="12.75" customHeight="1">
      <c r="A34" s="5"/>
      <c r="B34" s="894" t="s">
        <v>176</v>
      </c>
      <c r="C34" s="703"/>
      <c r="D34" s="703"/>
      <c r="E34" s="704"/>
      <c r="F34" s="164">
        <f t="shared" ref="F34:K34" si="5">F31+F33</f>
        <v>10</v>
      </c>
      <c r="G34" s="164">
        <f t="shared" si="5"/>
        <v>10</v>
      </c>
      <c r="H34" s="164">
        <f t="shared" si="5"/>
        <v>17</v>
      </c>
      <c r="I34" s="164">
        <f t="shared" si="5"/>
        <v>17</v>
      </c>
      <c r="J34" s="164">
        <f t="shared" si="5"/>
        <v>23</v>
      </c>
      <c r="K34" s="164">
        <f t="shared" si="5"/>
        <v>23</v>
      </c>
      <c r="L34" s="165">
        <f>SUM(F34:K34)</f>
        <v>100</v>
      </c>
      <c r="M34" s="166">
        <f>L34*$Q$3</f>
        <v>3200</v>
      </c>
      <c r="O34" s="23"/>
      <c r="P34" s="23"/>
      <c r="R34" s="5"/>
      <c r="S34" s="5"/>
      <c r="T34" s="5"/>
      <c r="U34" s="5"/>
      <c r="V34" s="5"/>
    </row>
    <row r="35" spans="1:22" ht="12.75" customHeight="1">
      <c r="B35" s="829" t="s">
        <v>114</v>
      </c>
      <c r="C35" s="703"/>
      <c r="D35" s="703"/>
      <c r="E35" s="704"/>
      <c r="F35" s="129"/>
      <c r="G35" s="8"/>
      <c r="H35" s="8"/>
      <c r="I35" s="8"/>
      <c r="J35" s="8"/>
      <c r="K35" s="8" t="s">
        <v>210</v>
      </c>
      <c r="L35" s="18">
        <f>COUNTA(F35:K35)</f>
        <v>1</v>
      </c>
      <c r="M35" s="18">
        <f>COUNTA(T9:T11)</f>
        <v>1</v>
      </c>
      <c r="O35" s="23"/>
      <c r="P35" s="5"/>
    </row>
    <row r="36" spans="1:22" ht="12.75" customHeight="1">
      <c r="B36" s="893" t="s">
        <v>177</v>
      </c>
      <c r="C36" s="703"/>
      <c r="D36" s="703"/>
      <c r="E36" s="704"/>
      <c r="F36" s="135">
        <f t="shared" ref="F36:K36" si="6">F21+F34</f>
        <v>27</v>
      </c>
      <c r="G36" s="135">
        <f t="shared" si="6"/>
        <v>27</v>
      </c>
      <c r="H36" s="135">
        <f t="shared" si="6"/>
        <v>29</v>
      </c>
      <c r="I36" s="135">
        <f t="shared" si="6"/>
        <v>29</v>
      </c>
      <c r="J36" s="135">
        <f t="shared" si="6"/>
        <v>30</v>
      </c>
      <c r="K36" s="135">
        <f t="shared" si="6"/>
        <v>30</v>
      </c>
      <c r="L36" s="135">
        <f>SUM(F36:K36)</f>
        <v>172</v>
      </c>
      <c r="M36" s="39">
        <f>L34*$Q$3</f>
        <v>3200</v>
      </c>
      <c r="O36" s="23"/>
      <c r="P36" s="23"/>
    </row>
    <row r="37" spans="1:22" ht="12.75" customHeight="1">
      <c r="B37" s="25">
        <v>1</v>
      </c>
      <c r="C37" s="892" t="s">
        <v>178</v>
      </c>
      <c r="D37" s="703"/>
      <c r="E37" s="704"/>
      <c r="F37" s="139">
        <v>0.5</v>
      </c>
      <c r="G37" s="139"/>
      <c r="H37" s="139">
        <v>0.5</v>
      </c>
      <c r="I37" s="139"/>
      <c r="J37" s="139">
        <v>0.5</v>
      </c>
      <c r="K37" s="139"/>
      <c r="L37" s="887" t="s">
        <v>137</v>
      </c>
      <c r="M37" s="704"/>
      <c r="O37" s="23"/>
      <c r="P37" s="23"/>
    </row>
    <row r="38" spans="1:22" ht="12.75" customHeight="1">
      <c r="B38" s="25">
        <v>2</v>
      </c>
      <c r="C38" s="892" t="s">
        <v>128</v>
      </c>
      <c r="D38" s="703"/>
      <c r="E38" s="704"/>
      <c r="F38" s="139"/>
      <c r="G38" s="139"/>
      <c r="H38" s="139"/>
      <c r="I38" s="139"/>
      <c r="J38" s="139"/>
      <c r="K38" s="139"/>
      <c r="L38" s="887" t="s">
        <v>137</v>
      </c>
      <c r="M38" s="704"/>
      <c r="N38" s="5"/>
      <c r="O38" s="5"/>
      <c r="P38" s="5"/>
    </row>
    <row r="39" spans="1:22" ht="12.75" customHeight="1">
      <c r="B39" s="25">
        <v>3</v>
      </c>
      <c r="C39" s="815" t="s">
        <v>179</v>
      </c>
      <c r="D39" s="703"/>
      <c r="E39" s="704"/>
      <c r="F39" s="139">
        <v>2</v>
      </c>
      <c r="G39" s="139">
        <v>2</v>
      </c>
      <c r="H39" s="139">
        <v>2</v>
      </c>
      <c r="I39" s="139">
        <v>2</v>
      </c>
      <c r="J39" s="139">
        <v>2</v>
      </c>
      <c r="K39" s="139">
        <v>2</v>
      </c>
      <c r="L39" s="887" t="s">
        <v>137</v>
      </c>
      <c r="M39" s="704"/>
      <c r="N39" s="5"/>
      <c r="O39" s="5"/>
      <c r="P39" s="5"/>
    </row>
    <row r="40" spans="1:22" ht="12.75" customHeight="1">
      <c r="B40" s="809" t="s">
        <v>129</v>
      </c>
      <c r="C40" s="703"/>
      <c r="D40" s="703"/>
      <c r="E40" s="704"/>
      <c r="F40" s="135">
        <f t="shared" ref="F40:K40" si="7">F36+SUM(F37:G39)/2</f>
        <v>29.25</v>
      </c>
      <c r="G40" s="135">
        <f t="shared" si="7"/>
        <v>29.25</v>
      </c>
      <c r="H40" s="135">
        <f t="shared" si="7"/>
        <v>31.25</v>
      </c>
      <c r="I40" s="135">
        <f t="shared" si="7"/>
        <v>31.25</v>
      </c>
      <c r="J40" s="135">
        <f t="shared" si="7"/>
        <v>32.25</v>
      </c>
      <c r="K40" s="135">
        <f t="shared" si="7"/>
        <v>31</v>
      </c>
      <c r="L40" s="135">
        <f>SUM(F40:K40)</f>
        <v>184.25</v>
      </c>
      <c r="M40" s="42"/>
      <c r="N40" s="5"/>
      <c r="O40" s="5"/>
      <c r="P40" s="5"/>
    </row>
    <row r="41" spans="1:22" ht="12.75" customHeight="1">
      <c r="B41" s="64"/>
      <c r="C41" s="66"/>
      <c r="D41" s="66"/>
      <c r="E41" s="66"/>
      <c r="F41" s="67"/>
      <c r="G41" s="67"/>
      <c r="H41" s="67"/>
      <c r="I41" s="67"/>
      <c r="J41" s="67"/>
      <c r="K41" s="67"/>
      <c r="L41" s="67"/>
      <c r="N41" s="5"/>
      <c r="O41" s="5"/>
      <c r="P41" s="5"/>
    </row>
    <row r="42" spans="1:22" ht="12.75" customHeight="1">
      <c r="B42" s="64"/>
      <c r="C42" s="42" t="s">
        <v>77</v>
      </c>
      <c r="D42" s="42"/>
      <c r="E42" s="42"/>
      <c r="F42" s="42"/>
      <c r="G42" s="42"/>
      <c r="H42" s="42"/>
      <c r="I42" s="42"/>
      <c r="J42" s="42"/>
      <c r="K42" s="42"/>
      <c r="L42" s="42"/>
      <c r="N42" s="5"/>
      <c r="O42" s="5"/>
      <c r="P42" s="5"/>
    </row>
    <row r="43" spans="1:22" ht="12.75" customHeight="1">
      <c r="C43" t="s">
        <v>134</v>
      </c>
      <c r="N43" s="5"/>
      <c r="O43" s="5"/>
      <c r="P43" s="5"/>
    </row>
    <row r="44" spans="1:22" ht="12.75" customHeight="1">
      <c r="F44" s="747" t="s">
        <v>78</v>
      </c>
      <c r="G44" s="703"/>
      <c r="H44" s="703"/>
      <c r="I44" s="703"/>
      <c r="J44" s="703"/>
      <c r="K44" s="704"/>
      <c r="N44" s="5"/>
      <c r="O44" s="5"/>
      <c r="P44" s="5"/>
    </row>
    <row r="45" spans="1:22" ht="12.75" customHeight="1">
      <c r="E45" s="5"/>
      <c r="F45" s="891">
        <v>27</v>
      </c>
      <c r="G45" s="704"/>
      <c r="H45" s="891">
        <v>29</v>
      </c>
      <c r="I45" s="704"/>
      <c r="J45" s="891">
        <v>30</v>
      </c>
      <c r="K45" s="704"/>
    </row>
    <row r="46" spans="1:22" ht="12.75" customHeight="1">
      <c r="C46" s="15"/>
      <c r="D46" s="15"/>
      <c r="E46" s="5"/>
      <c r="F46" s="23"/>
      <c r="G46" s="23"/>
      <c r="H46" s="23"/>
      <c r="I46" s="23"/>
      <c r="J46" s="23"/>
      <c r="K46" s="23"/>
    </row>
    <row r="47" spans="1:22" ht="12.75" customHeight="1">
      <c r="C47" s="15" t="s">
        <v>79</v>
      </c>
      <c r="D47" s="15"/>
      <c r="E47" s="5"/>
      <c r="F47" s="23"/>
      <c r="G47" s="23"/>
      <c r="H47" s="23"/>
      <c r="I47" s="23"/>
      <c r="J47" s="23"/>
      <c r="K47" s="23"/>
    </row>
    <row r="48" spans="1:22" ht="12.75" customHeight="1">
      <c r="C48" s="5" t="s">
        <v>80</v>
      </c>
      <c r="D48" s="5"/>
      <c r="E48" s="5"/>
    </row>
    <row r="49" spans="3:16" ht="12.75" customHeight="1">
      <c r="C49" s="5" t="s">
        <v>81</v>
      </c>
      <c r="D49" s="5"/>
      <c r="E49" s="5"/>
    </row>
    <row r="50" spans="3:16" ht="12.75" customHeight="1">
      <c r="C50" t="s">
        <v>152</v>
      </c>
      <c r="E50" s="5"/>
    </row>
    <row r="51" spans="3:16" ht="12.75" customHeight="1">
      <c r="C51" s="5" t="s">
        <v>153</v>
      </c>
      <c r="D51" s="5"/>
      <c r="E51" s="5"/>
    </row>
    <row r="52" spans="3:16" ht="12.75" customHeight="1">
      <c r="C52" s="5" t="s">
        <v>221</v>
      </c>
      <c r="D52" s="5"/>
    </row>
    <row r="53" spans="3:16" ht="12.75" customHeight="1">
      <c r="C53" s="5" t="s">
        <v>154</v>
      </c>
      <c r="D53" s="5"/>
    </row>
    <row r="54" spans="3:16" ht="12.75" customHeight="1">
      <c r="C54" s="5" t="s">
        <v>155</v>
      </c>
      <c r="D54" s="5"/>
    </row>
    <row r="55" spans="3:16" ht="12.75" customHeight="1">
      <c r="N55" s="5"/>
      <c r="O55" s="5"/>
      <c r="P55" s="5"/>
    </row>
    <row r="56" spans="3:16" ht="12.75" customHeight="1">
      <c r="N56" s="5"/>
      <c r="O56" s="5"/>
      <c r="P56" s="5"/>
    </row>
    <row r="57" spans="3:16" ht="12.75" customHeight="1">
      <c r="N57" s="5"/>
      <c r="O57" s="5"/>
      <c r="P57" s="5"/>
    </row>
    <row r="58" spans="3:16" ht="12.75" customHeight="1">
      <c r="N58" s="5"/>
      <c r="O58" s="5"/>
      <c r="P58" s="5"/>
    </row>
    <row r="59" spans="3:16" ht="12.75" customHeight="1">
      <c r="N59" s="5"/>
      <c r="O59" s="5"/>
      <c r="P59" s="5"/>
    </row>
    <row r="60" spans="3:16" ht="12.75" customHeight="1">
      <c r="N60" s="5"/>
      <c r="O60" s="5"/>
      <c r="P60" s="5"/>
    </row>
    <row r="61" spans="3:16" ht="12.75" customHeight="1">
      <c r="N61" s="5"/>
      <c r="O61" s="5"/>
      <c r="P61" s="5"/>
    </row>
    <row r="62" spans="3:16" ht="12.75" customHeight="1">
      <c r="N62" s="5"/>
      <c r="O62" s="5"/>
      <c r="P62" s="5"/>
    </row>
    <row r="63" spans="3:16" ht="12.75" customHeight="1">
      <c r="N63" s="5"/>
      <c r="O63" s="5"/>
      <c r="P63" s="5"/>
    </row>
    <row r="64" spans="3:16" ht="12.75" customHeight="1">
      <c r="N64" s="5"/>
      <c r="O64" s="5"/>
      <c r="P64" s="5"/>
    </row>
    <row r="65" spans="14:16" ht="12.75" customHeight="1">
      <c r="N65" s="5"/>
      <c r="O65" s="5"/>
      <c r="P65" s="5"/>
    </row>
    <row r="66" spans="14:16" ht="12.75" customHeight="1">
      <c r="N66" s="5"/>
      <c r="O66" s="5"/>
      <c r="P66" s="5"/>
    </row>
    <row r="67" spans="14:16" ht="12.75" customHeight="1">
      <c r="N67" s="5"/>
      <c r="O67" s="5"/>
      <c r="P67" s="5"/>
    </row>
    <row r="68" spans="14:16" ht="12.75" customHeight="1">
      <c r="N68" s="5"/>
      <c r="O68" s="5"/>
      <c r="P68" s="5"/>
    </row>
    <row r="69" spans="14:16" ht="12.75" customHeight="1">
      <c r="N69" s="5"/>
      <c r="O69" s="5"/>
      <c r="P69" s="5"/>
    </row>
    <row r="70" spans="14:16" ht="12.75" customHeight="1">
      <c r="N70" s="5"/>
      <c r="O70" s="5"/>
      <c r="P70" s="5"/>
    </row>
    <row r="71" spans="14:16" ht="12.75" customHeight="1">
      <c r="N71" s="5"/>
      <c r="O71" s="5"/>
      <c r="P71" s="5"/>
    </row>
    <row r="72" spans="14:16" ht="12.75" customHeight="1">
      <c r="N72" s="5"/>
      <c r="O72" s="5"/>
      <c r="P72" s="5"/>
    </row>
    <row r="73" spans="14:16" ht="12.75" customHeight="1">
      <c r="N73" s="5"/>
      <c r="O73" s="5"/>
      <c r="P73" s="5"/>
    </row>
    <row r="74" spans="14:16" ht="12.75" customHeight="1">
      <c r="N74" s="5"/>
      <c r="O74" s="5"/>
      <c r="P74" s="5"/>
    </row>
    <row r="75" spans="14:16" ht="12.75" customHeight="1">
      <c r="N75" s="5"/>
      <c r="O75" s="5"/>
      <c r="P75" s="5"/>
    </row>
    <row r="76" spans="14:16" ht="12.75" customHeight="1">
      <c r="N76" s="5"/>
      <c r="O76" s="5"/>
      <c r="P76" s="5"/>
    </row>
    <row r="77" spans="14:16" ht="12.75" customHeight="1">
      <c r="N77" s="5"/>
      <c r="O77" s="5"/>
      <c r="P77" s="5"/>
    </row>
    <row r="78" spans="14:16" ht="12.75" customHeight="1">
      <c r="N78" s="5"/>
      <c r="O78" s="5"/>
      <c r="P78" s="5"/>
    </row>
    <row r="79" spans="14:16" ht="12.75" customHeight="1">
      <c r="N79" s="5"/>
      <c r="O79" s="5"/>
      <c r="P79" s="5"/>
    </row>
    <row r="80" spans="14:16" ht="12.75" customHeight="1">
      <c r="N80" s="5"/>
      <c r="O80" s="5"/>
      <c r="P80" s="5"/>
    </row>
    <row r="81" spans="14:16" ht="12.75" customHeight="1">
      <c r="N81" s="5"/>
      <c r="O81" s="5"/>
      <c r="P81" s="5"/>
    </row>
    <row r="82" spans="14:16" ht="12.75" customHeight="1">
      <c r="N82" s="5"/>
      <c r="O82" s="5"/>
      <c r="P82" s="5"/>
    </row>
    <row r="83" spans="14:16" ht="12.75" customHeight="1">
      <c r="N83" s="5"/>
      <c r="O83" s="5"/>
      <c r="P83" s="5"/>
    </row>
    <row r="84" spans="14:16" ht="12.75" customHeight="1">
      <c r="N84" s="5"/>
      <c r="O84" s="5"/>
      <c r="P84" s="5"/>
    </row>
    <row r="85" spans="14:16" ht="12.75" customHeight="1">
      <c r="N85" s="5"/>
      <c r="O85" s="5"/>
      <c r="P85" s="5"/>
    </row>
    <row r="86" spans="14:16" ht="12.75" customHeight="1">
      <c r="N86" s="5"/>
      <c r="O86" s="5"/>
      <c r="P86" s="5"/>
    </row>
    <row r="87" spans="14:16" ht="12.75" customHeight="1">
      <c r="N87" s="5"/>
      <c r="O87" s="5"/>
      <c r="P87" s="5"/>
    </row>
    <row r="88" spans="14:16" ht="12.75" customHeight="1">
      <c r="N88" s="5"/>
      <c r="O88" s="5"/>
      <c r="P88" s="5"/>
    </row>
    <row r="89" spans="14:16" ht="12.75" customHeight="1">
      <c r="N89" s="5"/>
      <c r="O89" s="5"/>
      <c r="P89" s="5"/>
    </row>
    <row r="90" spans="14:16" ht="12.75" customHeight="1">
      <c r="N90" s="5"/>
      <c r="O90" s="5"/>
      <c r="P90" s="5"/>
    </row>
    <row r="91" spans="14:16" ht="12.75" customHeight="1">
      <c r="N91" s="5"/>
      <c r="O91" s="5"/>
      <c r="P91" s="5"/>
    </row>
    <row r="92" spans="14:16" ht="12.75" customHeight="1">
      <c r="N92" s="5"/>
      <c r="O92" s="5"/>
      <c r="P92" s="5"/>
    </row>
    <row r="93" spans="14:16" ht="12.75" customHeight="1">
      <c r="N93" s="5"/>
      <c r="O93" s="5"/>
      <c r="P93" s="5"/>
    </row>
    <row r="94" spans="14:16" ht="12.75" customHeight="1">
      <c r="N94" s="5"/>
      <c r="O94" s="5"/>
      <c r="P94" s="5"/>
    </row>
    <row r="95" spans="14:16" ht="12.75" customHeight="1">
      <c r="N95" s="5"/>
      <c r="O95" s="5"/>
      <c r="P95" s="5"/>
    </row>
    <row r="96" spans="14:16" ht="12.75" customHeight="1">
      <c r="N96" s="5"/>
      <c r="O96" s="5"/>
      <c r="P96" s="5"/>
    </row>
    <row r="97" spans="14:16" ht="12.75" customHeight="1">
      <c r="N97" s="5"/>
      <c r="O97" s="5"/>
      <c r="P97" s="5"/>
    </row>
    <row r="98" spans="14:16" ht="12.75" customHeight="1">
      <c r="N98" s="5"/>
      <c r="O98" s="5"/>
      <c r="P98" s="5"/>
    </row>
    <row r="99" spans="14:16" ht="12.75" customHeight="1">
      <c r="N99" s="5"/>
      <c r="O99" s="5"/>
      <c r="P99" s="5"/>
    </row>
    <row r="100" spans="14:16" ht="12.75" customHeight="1">
      <c r="N100" s="5"/>
      <c r="O100" s="5"/>
      <c r="P100" s="5"/>
    </row>
    <row r="101" spans="14:16" ht="12.75" customHeight="1">
      <c r="N101" s="5"/>
      <c r="O101" s="5"/>
      <c r="P101" s="5"/>
    </row>
    <row r="102" spans="14:16" ht="12.75" customHeight="1">
      <c r="N102" s="5"/>
      <c r="O102" s="5"/>
      <c r="P102" s="5"/>
    </row>
    <row r="103" spans="14:16" ht="12.75" customHeight="1">
      <c r="N103" s="5"/>
      <c r="O103" s="5"/>
      <c r="P103" s="5"/>
    </row>
    <row r="104" spans="14:16" ht="12.75" customHeight="1">
      <c r="N104" s="5"/>
      <c r="O104" s="5"/>
      <c r="P104" s="5"/>
    </row>
    <row r="105" spans="14:16" ht="12.75" customHeight="1">
      <c r="N105" s="5"/>
      <c r="O105" s="5"/>
      <c r="P105" s="5"/>
    </row>
    <row r="106" spans="14:16" ht="12.75" customHeight="1">
      <c r="N106" s="5"/>
      <c r="O106" s="5"/>
      <c r="P106" s="5"/>
    </row>
    <row r="107" spans="14:16" ht="12.75" customHeight="1">
      <c r="N107" s="5"/>
      <c r="O107" s="5"/>
      <c r="P107" s="5"/>
    </row>
    <row r="108" spans="14:16" ht="12.75" customHeight="1">
      <c r="N108" s="5"/>
      <c r="O108" s="5"/>
      <c r="P108" s="5"/>
    </row>
    <row r="109" spans="14:16" ht="12.75" customHeight="1">
      <c r="N109" s="5"/>
      <c r="O109" s="5"/>
      <c r="P109" s="5"/>
    </row>
    <row r="110" spans="14:16" ht="12.75" customHeight="1">
      <c r="N110" s="5"/>
      <c r="O110" s="5"/>
      <c r="P110" s="5"/>
    </row>
    <row r="111" spans="14:16" ht="12.75" customHeight="1">
      <c r="N111" s="5"/>
      <c r="O111" s="5"/>
      <c r="P111" s="5"/>
    </row>
    <row r="112" spans="14:16" ht="12.75" customHeight="1">
      <c r="N112" s="5"/>
      <c r="O112" s="5"/>
      <c r="P112" s="5"/>
    </row>
    <row r="113" spans="14:16" ht="12.75" customHeight="1">
      <c r="N113" s="5"/>
      <c r="O113" s="5"/>
      <c r="P113" s="5"/>
    </row>
    <row r="114" spans="14:16" ht="12.75" customHeight="1">
      <c r="N114" s="5"/>
      <c r="O114" s="5"/>
      <c r="P114" s="5"/>
    </row>
    <row r="115" spans="14:16" ht="12.75" customHeight="1">
      <c r="N115" s="5"/>
      <c r="O115" s="5"/>
      <c r="P115" s="5"/>
    </row>
    <row r="116" spans="14:16" ht="12.75" customHeight="1">
      <c r="N116" s="5"/>
      <c r="O116" s="5"/>
      <c r="P116" s="5"/>
    </row>
    <row r="117" spans="14:16" ht="12.75" customHeight="1">
      <c r="N117" s="5"/>
      <c r="O117" s="5"/>
      <c r="P117" s="5"/>
    </row>
    <row r="118" spans="14:16" ht="12.75" customHeight="1">
      <c r="N118" s="5"/>
      <c r="O118" s="5"/>
      <c r="P118" s="5"/>
    </row>
    <row r="119" spans="14:16" ht="12.75" customHeight="1">
      <c r="N119" s="5"/>
      <c r="O119" s="5"/>
      <c r="P119" s="5"/>
    </row>
    <row r="120" spans="14:16" ht="12.75" customHeight="1">
      <c r="N120" s="5"/>
      <c r="O120" s="5"/>
      <c r="P120" s="5"/>
    </row>
    <row r="121" spans="14:16" ht="12.75" customHeight="1">
      <c r="N121" s="5"/>
      <c r="O121" s="5"/>
      <c r="P121" s="5"/>
    </row>
    <row r="122" spans="14:16" ht="12.75" customHeight="1">
      <c r="N122" s="5"/>
      <c r="O122" s="5"/>
      <c r="P122" s="5"/>
    </row>
    <row r="123" spans="14:16" ht="12.75" customHeight="1">
      <c r="N123" s="5"/>
      <c r="O123" s="5"/>
      <c r="P123" s="5"/>
    </row>
    <row r="124" spans="14:16" ht="12.75" customHeight="1">
      <c r="N124" s="5"/>
      <c r="O124" s="5"/>
      <c r="P124" s="5"/>
    </row>
    <row r="125" spans="14:16" ht="12.75" customHeight="1">
      <c r="N125" s="5"/>
      <c r="O125" s="5"/>
      <c r="P125" s="5"/>
    </row>
    <row r="126" spans="14:16" ht="12.75" customHeight="1">
      <c r="N126" s="5"/>
      <c r="O126" s="5"/>
      <c r="P126" s="5"/>
    </row>
    <row r="127" spans="14:16" ht="12.75" customHeight="1">
      <c r="N127" s="5"/>
      <c r="O127" s="5"/>
      <c r="P127" s="5"/>
    </row>
    <row r="128" spans="14:16" ht="12.75" customHeight="1">
      <c r="N128" s="5"/>
      <c r="O128" s="5"/>
      <c r="P128" s="5"/>
    </row>
    <row r="129" spans="14:16" ht="12.75" customHeight="1">
      <c r="N129" s="5"/>
      <c r="O129" s="5"/>
      <c r="P129" s="5"/>
    </row>
    <row r="130" spans="14:16" ht="12.75" customHeight="1">
      <c r="N130" s="5"/>
      <c r="O130" s="5"/>
      <c r="P130" s="5"/>
    </row>
    <row r="131" spans="14:16" ht="12.75" customHeight="1">
      <c r="N131" s="5"/>
      <c r="O131" s="5"/>
      <c r="P131" s="5"/>
    </row>
    <row r="132" spans="14:16" ht="12.75" customHeight="1">
      <c r="N132" s="5"/>
      <c r="O132" s="5"/>
      <c r="P132" s="5"/>
    </row>
    <row r="133" spans="14:16" ht="12.75" customHeight="1">
      <c r="N133" s="5"/>
      <c r="O133" s="5"/>
      <c r="P133" s="5"/>
    </row>
    <row r="134" spans="14:16" ht="12.75" customHeight="1">
      <c r="N134" s="5"/>
      <c r="O134" s="5"/>
      <c r="P134" s="5"/>
    </row>
    <row r="135" spans="14:16" ht="12.75" customHeight="1">
      <c r="N135" s="5"/>
      <c r="O135" s="5"/>
      <c r="P135" s="5"/>
    </row>
    <row r="136" spans="14:16" ht="12.75" customHeight="1">
      <c r="N136" s="5"/>
      <c r="O136" s="5"/>
      <c r="P136" s="5"/>
    </row>
    <row r="137" spans="14:16" ht="12.75" customHeight="1">
      <c r="N137" s="5"/>
      <c r="O137" s="5"/>
      <c r="P137" s="5"/>
    </row>
    <row r="138" spans="14:16" ht="12.75" customHeight="1">
      <c r="N138" s="5"/>
      <c r="O138" s="5"/>
      <c r="P138" s="5"/>
    </row>
    <row r="139" spans="14:16" ht="12.75" customHeight="1">
      <c r="N139" s="5"/>
      <c r="O139" s="5"/>
      <c r="P139" s="5"/>
    </row>
    <row r="140" spans="14:16" ht="12.75" customHeight="1">
      <c r="N140" s="5"/>
      <c r="O140" s="5"/>
      <c r="P140" s="5"/>
    </row>
    <row r="141" spans="14:16" ht="12.75" customHeight="1">
      <c r="N141" s="5"/>
      <c r="O141" s="5"/>
      <c r="P141" s="5"/>
    </row>
    <row r="142" spans="14:16" ht="12.75" customHeight="1">
      <c r="N142" s="5"/>
      <c r="O142" s="5"/>
      <c r="P142" s="5"/>
    </row>
    <row r="143" spans="14:16" ht="12.75" customHeight="1">
      <c r="N143" s="5"/>
      <c r="O143" s="5"/>
      <c r="P143" s="5"/>
    </row>
    <row r="144" spans="14:16" ht="12.75" customHeight="1">
      <c r="N144" s="5"/>
      <c r="O144" s="5"/>
      <c r="P144" s="5"/>
    </row>
    <row r="145" spans="14:16" ht="12.75" customHeight="1">
      <c r="N145" s="5"/>
      <c r="O145" s="5"/>
      <c r="P145" s="5"/>
    </row>
    <row r="146" spans="14:16" ht="12.75" customHeight="1">
      <c r="N146" s="5"/>
      <c r="O146" s="5"/>
      <c r="P146" s="5"/>
    </row>
    <row r="147" spans="14:16" ht="12.75" customHeight="1">
      <c r="N147" s="5"/>
      <c r="O147" s="5"/>
      <c r="P147" s="5"/>
    </row>
    <row r="148" spans="14:16" ht="12.75" customHeight="1">
      <c r="N148" s="5"/>
      <c r="O148" s="5"/>
      <c r="P148" s="5"/>
    </row>
    <row r="149" spans="14:16" ht="12.75" customHeight="1">
      <c r="N149" s="5"/>
      <c r="O149" s="5"/>
      <c r="P149" s="5"/>
    </row>
    <row r="150" spans="14:16" ht="12.75" customHeight="1">
      <c r="N150" s="5"/>
      <c r="O150" s="5"/>
      <c r="P150" s="5"/>
    </row>
    <row r="151" spans="14:16" ht="12.75" customHeight="1">
      <c r="N151" s="5"/>
      <c r="O151" s="5"/>
      <c r="P151" s="5"/>
    </row>
    <row r="152" spans="14:16" ht="12.75" customHeight="1">
      <c r="N152" s="5"/>
      <c r="O152" s="5"/>
      <c r="P152" s="5"/>
    </row>
    <row r="153" spans="14:16" ht="12.75" customHeight="1">
      <c r="N153" s="5"/>
      <c r="O153" s="5"/>
      <c r="P153" s="5"/>
    </row>
    <row r="154" spans="14:16" ht="12.75" customHeight="1">
      <c r="N154" s="5"/>
      <c r="O154" s="5"/>
      <c r="P154" s="5"/>
    </row>
    <row r="155" spans="14:16" ht="12.75" customHeight="1">
      <c r="N155" s="5"/>
      <c r="O155" s="5"/>
      <c r="P155" s="5"/>
    </row>
    <row r="156" spans="14:16" ht="12.75" customHeight="1">
      <c r="N156" s="5"/>
      <c r="O156" s="5"/>
      <c r="P156" s="5"/>
    </row>
    <row r="157" spans="14:16" ht="12.75" customHeight="1">
      <c r="N157" s="5"/>
      <c r="O157" s="5"/>
      <c r="P157" s="5"/>
    </row>
    <row r="158" spans="14:16" ht="12.75" customHeight="1">
      <c r="N158" s="5"/>
      <c r="O158" s="5"/>
      <c r="P158" s="5"/>
    </row>
    <row r="159" spans="14:16" ht="12.75" customHeight="1">
      <c r="N159" s="5"/>
      <c r="O159" s="5"/>
      <c r="P159" s="5"/>
    </row>
    <row r="160" spans="14:16" ht="12.75" customHeight="1">
      <c r="N160" s="5"/>
      <c r="O160" s="5"/>
      <c r="P160" s="5"/>
    </row>
    <row r="161" spans="14:16" ht="12.75" customHeight="1">
      <c r="N161" s="5"/>
      <c r="O161" s="5"/>
      <c r="P161" s="5"/>
    </row>
    <row r="162" spans="14:16" ht="12.75" customHeight="1">
      <c r="N162" s="5"/>
      <c r="O162" s="5"/>
      <c r="P162" s="5"/>
    </row>
    <row r="163" spans="14:16" ht="12.75" customHeight="1">
      <c r="N163" s="5"/>
      <c r="O163" s="5"/>
      <c r="P163" s="5"/>
    </row>
    <row r="164" spans="14:16" ht="12.75" customHeight="1">
      <c r="N164" s="5"/>
      <c r="O164" s="5"/>
      <c r="P164" s="5"/>
    </row>
    <row r="165" spans="14:16" ht="12.75" customHeight="1">
      <c r="N165" s="5"/>
      <c r="O165" s="5"/>
      <c r="P165" s="5"/>
    </row>
    <row r="166" spans="14:16" ht="12.75" customHeight="1">
      <c r="N166" s="5"/>
      <c r="O166" s="5"/>
      <c r="P166" s="5"/>
    </row>
    <row r="167" spans="14:16" ht="12.75" customHeight="1">
      <c r="N167" s="5"/>
      <c r="O167" s="5"/>
      <c r="P167" s="5"/>
    </row>
    <row r="168" spans="14:16" ht="12.75" customHeight="1">
      <c r="N168" s="5"/>
      <c r="O168" s="5"/>
      <c r="P168" s="5"/>
    </row>
    <row r="169" spans="14:16" ht="12.75" customHeight="1">
      <c r="N169" s="5"/>
      <c r="O169" s="5"/>
      <c r="P169" s="5"/>
    </row>
    <row r="170" spans="14:16" ht="12.75" customHeight="1">
      <c r="N170" s="5"/>
      <c r="O170" s="5"/>
      <c r="P170" s="5"/>
    </row>
    <row r="171" spans="14:16" ht="12.75" customHeight="1">
      <c r="N171" s="5"/>
      <c r="O171" s="5"/>
      <c r="P171" s="5"/>
    </row>
    <row r="172" spans="14:16" ht="12.75" customHeight="1">
      <c r="N172" s="5"/>
      <c r="O172" s="5"/>
      <c r="P172" s="5"/>
    </row>
    <row r="173" spans="14:16" ht="12.75" customHeight="1">
      <c r="N173" s="5"/>
      <c r="O173" s="5"/>
      <c r="P173" s="5"/>
    </row>
    <row r="174" spans="14:16" ht="12.75" customHeight="1">
      <c r="N174" s="5"/>
      <c r="O174" s="5"/>
      <c r="P174" s="5"/>
    </row>
    <row r="175" spans="14:16" ht="12.75" customHeight="1">
      <c r="N175" s="5"/>
      <c r="O175" s="5"/>
      <c r="P175" s="5"/>
    </row>
    <row r="176" spans="14:16" ht="12.75" customHeight="1">
      <c r="N176" s="5"/>
      <c r="O176" s="5"/>
      <c r="P176" s="5"/>
    </row>
    <row r="177" spans="14:16" ht="12.75" customHeight="1">
      <c r="N177" s="5"/>
      <c r="O177" s="5"/>
      <c r="P177" s="5"/>
    </row>
    <row r="178" spans="14:16" ht="12.75" customHeight="1">
      <c r="N178" s="5"/>
      <c r="O178" s="5"/>
      <c r="P178" s="5"/>
    </row>
    <row r="179" spans="14:16" ht="12.75" customHeight="1">
      <c r="N179" s="5"/>
      <c r="O179" s="5"/>
      <c r="P179" s="5"/>
    </row>
    <row r="180" spans="14:16" ht="12.75" customHeight="1">
      <c r="N180" s="5"/>
      <c r="O180" s="5"/>
      <c r="P180" s="5"/>
    </row>
    <row r="181" spans="14:16" ht="12.75" customHeight="1">
      <c r="N181" s="5"/>
      <c r="O181" s="5"/>
      <c r="P181" s="5"/>
    </row>
    <row r="182" spans="14:16" ht="12.75" customHeight="1">
      <c r="N182" s="5"/>
      <c r="O182" s="5"/>
      <c r="P182" s="5"/>
    </row>
    <row r="183" spans="14:16" ht="12.75" customHeight="1">
      <c r="N183" s="5"/>
      <c r="O183" s="5"/>
      <c r="P183" s="5"/>
    </row>
    <row r="184" spans="14:16" ht="12.75" customHeight="1">
      <c r="N184" s="5"/>
      <c r="O184" s="5"/>
      <c r="P184" s="5"/>
    </row>
    <row r="185" spans="14:16" ht="12.75" customHeight="1">
      <c r="N185" s="5"/>
      <c r="O185" s="5"/>
      <c r="P185" s="5"/>
    </row>
    <row r="186" spans="14:16" ht="12.75" customHeight="1">
      <c r="N186" s="5"/>
      <c r="O186" s="5"/>
      <c r="P186" s="5"/>
    </row>
    <row r="187" spans="14:16" ht="12.75" customHeight="1">
      <c r="N187" s="5"/>
      <c r="O187" s="5"/>
      <c r="P187" s="5"/>
    </row>
    <row r="188" spans="14:16" ht="12.75" customHeight="1">
      <c r="N188" s="5"/>
      <c r="O188" s="5"/>
      <c r="P188" s="5"/>
    </row>
    <row r="189" spans="14:16" ht="12.75" customHeight="1">
      <c r="N189" s="5"/>
      <c r="O189" s="5"/>
      <c r="P189" s="5"/>
    </row>
    <row r="190" spans="14:16" ht="12.75" customHeight="1">
      <c r="N190" s="5"/>
      <c r="O190" s="5"/>
      <c r="P190" s="5"/>
    </row>
    <row r="191" spans="14:16" ht="12.75" customHeight="1">
      <c r="N191" s="5"/>
      <c r="O191" s="5"/>
      <c r="P191" s="5"/>
    </row>
    <row r="192" spans="14:16" ht="12.75" customHeight="1">
      <c r="N192" s="5"/>
      <c r="O192" s="5"/>
      <c r="P192" s="5"/>
    </row>
    <row r="193" spans="14:16" ht="12.75" customHeight="1">
      <c r="N193" s="5"/>
      <c r="O193" s="5"/>
      <c r="P193" s="5"/>
    </row>
    <row r="194" spans="14:16" ht="12.75" customHeight="1">
      <c r="N194" s="5"/>
      <c r="O194" s="5"/>
      <c r="P194" s="5"/>
    </row>
    <row r="195" spans="14:16" ht="12.75" customHeight="1">
      <c r="N195" s="5"/>
      <c r="O195" s="5"/>
      <c r="P195" s="5"/>
    </row>
    <row r="196" spans="14:16" ht="12.75" customHeight="1">
      <c r="N196" s="5"/>
      <c r="O196" s="5"/>
      <c r="P196" s="5"/>
    </row>
    <row r="197" spans="14:16" ht="12.75" customHeight="1">
      <c r="N197" s="5"/>
      <c r="O197" s="5"/>
      <c r="P197" s="5"/>
    </row>
    <row r="198" spans="14:16" ht="12.75" customHeight="1">
      <c r="N198" s="5"/>
      <c r="O198" s="5"/>
      <c r="P198" s="5"/>
    </row>
    <row r="199" spans="14:16" ht="12.75" customHeight="1">
      <c r="N199" s="5"/>
      <c r="O199" s="5"/>
      <c r="P199" s="5"/>
    </row>
    <row r="200" spans="14:16" ht="12.75" customHeight="1">
      <c r="N200" s="5"/>
      <c r="O200" s="5"/>
      <c r="P200" s="5"/>
    </row>
    <row r="201" spans="14:16" ht="12.75" customHeight="1">
      <c r="N201" s="5"/>
      <c r="O201" s="5"/>
      <c r="P201" s="5"/>
    </row>
    <row r="202" spans="14:16" ht="12.75" customHeight="1">
      <c r="N202" s="5"/>
      <c r="O202" s="5"/>
      <c r="P202" s="5"/>
    </row>
    <row r="203" spans="14:16" ht="12.75" customHeight="1">
      <c r="N203" s="5"/>
      <c r="O203" s="5"/>
      <c r="P203" s="5"/>
    </row>
    <row r="204" spans="14:16" ht="12.75" customHeight="1">
      <c r="N204" s="5"/>
      <c r="O204" s="5"/>
      <c r="P204" s="5"/>
    </row>
    <row r="205" spans="14:16" ht="12.75" customHeight="1">
      <c r="N205" s="5"/>
      <c r="O205" s="5"/>
      <c r="P205" s="5"/>
    </row>
    <row r="206" spans="14:16" ht="12.75" customHeight="1">
      <c r="N206" s="5"/>
      <c r="O206" s="5"/>
      <c r="P206" s="5"/>
    </row>
    <row r="207" spans="14:16" ht="12.75" customHeight="1">
      <c r="N207" s="5"/>
      <c r="O207" s="5"/>
      <c r="P207" s="5"/>
    </row>
    <row r="208" spans="14:16" ht="12.75" customHeight="1">
      <c r="N208" s="5"/>
      <c r="O208" s="5"/>
      <c r="P208" s="5"/>
    </row>
    <row r="209" spans="14:16" ht="12.75" customHeight="1">
      <c r="N209" s="5"/>
      <c r="O209" s="5"/>
      <c r="P209" s="5"/>
    </row>
    <row r="210" spans="14:16" ht="12.75" customHeight="1">
      <c r="N210" s="5"/>
      <c r="O210" s="5"/>
      <c r="P210" s="5"/>
    </row>
    <row r="211" spans="14:16" ht="12.75" customHeight="1">
      <c r="N211" s="5"/>
      <c r="O211" s="5"/>
      <c r="P211" s="5"/>
    </row>
    <row r="212" spans="14:16" ht="12.75" customHeight="1">
      <c r="N212" s="5"/>
      <c r="O212" s="5"/>
      <c r="P212" s="5"/>
    </row>
    <row r="213" spans="14:16" ht="12.75" customHeight="1">
      <c r="N213" s="5"/>
      <c r="O213" s="5"/>
      <c r="P213" s="5"/>
    </row>
    <row r="214" spans="14:16" ht="12.75" customHeight="1">
      <c r="N214" s="5"/>
      <c r="O214" s="5"/>
      <c r="P214" s="5"/>
    </row>
    <row r="215" spans="14:16" ht="12.75" customHeight="1">
      <c r="N215" s="5"/>
      <c r="O215" s="5"/>
      <c r="P215" s="5"/>
    </row>
    <row r="216" spans="14:16" ht="12.75" customHeight="1">
      <c r="N216" s="5"/>
      <c r="O216" s="5"/>
      <c r="P216" s="5"/>
    </row>
    <row r="217" spans="14:16" ht="12.75" customHeight="1">
      <c r="N217" s="5"/>
      <c r="O217" s="5"/>
      <c r="P217" s="5"/>
    </row>
    <row r="218" spans="14:16" ht="12.75" customHeight="1">
      <c r="N218" s="5"/>
      <c r="O218" s="5"/>
      <c r="P218" s="5"/>
    </row>
    <row r="219" spans="14:16" ht="12.75" customHeight="1">
      <c r="N219" s="5"/>
      <c r="O219" s="5"/>
      <c r="P219" s="5"/>
    </row>
    <row r="220" spans="14:16" ht="12.75" customHeight="1">
      <c r="N220" s="5"/>
      <c r="O220" s="5"/>
      <c r="P220" s="5"/>
    </row>
    <row r="221" spans="14:16" ht="12.75" customHeight="1">
      <c r="N221" s="5"/>
      <c r="O221" s="5"/>
      <c r="P221" s="5"/>
    </row>
    <row r="222" spans="14:16" ht="12.75" customHeight="1">
      <c r="N222" s="5"/>
      <c r="O222" s="5"/>
      <c r="P222" s="5"/>
    </row>
    <row r="223" spans="14:16" ht="12.75" customHeight="1">
      <c r="N223" s="5"/>
      <c r="O223" s="5"/>
      <c r="P223" s="5"/>
    </row>
    <row r="224" spans="14:16" ht="12.75" customHeight="1">
      <c r="N224" s="5"/>
      <c r="O224" s="5"/>
      <c r="P224" s="5"/>
    </row>
    <row r="225" spans="14:16" ht="12.75" customHeight="1">
      <c r="N225" s="5"/>
      <c r="O225" s="5"/>
      <c r="P225" s="5"/>
    </row>
    <row r="226" spans="14:16" ht="12.75" customHeight="1">
      <c r="N226" s="5"/>
      <c r="O226" s="5"/>
      <c r="P226" s="5"/>
    </row>
    <row r="227" spans="14:16" ht="12.75" customHeight="1">
      <c r="N227" s="5"/>
      <c r="O227" s="5"/>
      <c r="P227" s="5"/>
    </row>
    <row r="228" spans="14:16" ht="12.75" customHeight="1">
      <c r="N228" s="5"/>
      <c r="O228" s="5"/>
      <c r="P228" s="5"/>
    </row>
    <row r="229" spans="14:16" ht="12.75" customHeight="1">
      <c r="N229" s="5"/>
      <c r="O229" s="5"/>
      <c r="P229" s="5"/>
    </row>
    <row r="230" spans="14:16" ht="12.75" customHeight="1">
      <c r="N230" s="5"/>
      <c r="O230" s="5"/>
      <c r="P230" s="5"/>
    </row>
    <row r="231" spans="14:16" ht="12.75" customHeight="1">
      <c r="N231" s="5"/>
      <c r="O231" s="5"/>
      <c r="P231" s="5"/>
    </row>
    <row r="232" spans="14:16" ht="12.75" customHeight="1">
      <c r="N232" s="5"/>
      <c r="O232" s="5"/>
      <c r="P232" s="5"/>
    </row>
    <row r="233" spans="14:16" ht="12.75" customHeight="1">
      <c r="N233" s="5"/>
      <c r="O233" s="5"/>
      <c r="P233" s="5"/>
    </row>
    <row r="234" spans="14:16" ht="12.75" customHeight="1">
      <c r="N234" s="5"/>
      <c r="O234" s="5"/>
      <c r="P234" s="5"/>
    </row>
    <row r="235" spans="14:16" ht="12.75" customHeight="1">
      <c r="N235" s="5"/>
      <c r="O235" s="5"/>
      <c r="P235" s="5"/>
    </row>
    <row r="236" spans="14:16" ht="12.75" customHeight="1">
      <c r="N236" s="5"/>
      <c r="O236" s="5"/>
      <c r="P236" s="5"/>
    </row>
    <row r="237" spans="14:16" ht="12.75" customHeight="1">
      <c r="N237" s="5"/>
      <c r="O237" s="5"/>
      <c r="P237" s="5"/>
    </row>
    <row r="238" spans="14:16" ht="12.75" customHeight="1">
      <c r="N238" s="5"/>
      <c r="O238" s="5"/>
      <c r="P238" s="5"/>
    </row>
    <row r="239" spans="14:16" ht="12.75" customHeight="1">
      <c r="N239" s="5"/>
      <c r="O239" s="5"/>
      <c r="P239" s="5"/>
    </row>
    <row r="240" spans="14:16" ht="12.75" customHeight="1">
      <c r="N240" s="5"/>
      <c r="O240" s="5"/>
      <c r="P240" s="5"/>
    </row>
    <row r="241" spans="14:16" ht="12.75" customHeight="1">
      <c r="N241" s="5"/>
      <c r="O241" s="5"/>
      <c r="P241" s="5"/>
    </row>
    <row r="242" spans="14:16" ht="12.75" customHeight="1">
      <c r="N242" s="5"/>
      <c r="O242" s="5"/>
      <c r="P242" s="5"/>
    </row>
    <row r="243" spans="14:16" ht="12.75" customHeight="1">
      <c r="N243" s="5"/>
      <c r="O243" s="5"/>
      <c r="P243" s="5"/>
    </row>
    <row r="244" spans="14:16" ht="12.75" customHeight="1">
      <c r="N244" s="5"/>
      <c r="O244" s="5"/>
      <c r="P244" s="5"/>
    </row>
    <row r="245" spans="14:16" ht="12.75" customHeight="1">
      <c r="N245" s="5"/>
      <c r="O245" s="5"/>
      <c r="P245" s="5"/>
    </row>
    <row r="246" spans="14:16" ht="12.75" customHeight="1">
      <c r="N246" s="5"/>
      <c r="O246" s="5"/>
      <c r="P246" s="5"/>
    </row>
    <row r="247" spans="14:16" ht="12.75" customHeight="1">
      <c r="N247" s="5"/>
      <c r="O247" s="5"/>
      <c r="P247" s="5"/>
    </row>
    <row r="248" spans="14:16" ht="12.75" customHeight="1">
      <c r="N248" s="5"/>
      <c r="O248" s="5"/>
      <c r="P248" s="5"/>
    </row>
    <row r="249" spans="14:16" ht="12.75" customHeight="1">
      <c r="N249" s="5"/>
      <c r="O249" s="5"/>
      <c r="P249" s="5"/>
    </row>
    <row r="250" spans="14:16" ht="12.75" customHeight="1">
      <c r="N250" s="5"/>
      <c r="O250" s="5"/>
      <c r="P250" s="5"/>
    </row>
    <row r="251" spans="14:16" ht="12.75" customHeight="1">
      <c r="N251" s="5"/>
      <c r="O251" s="5"/>
      <c r="P251" s="5"/>
    </row>
    <row r="252" spans="14:16" ht="12.75" customHeight="1">
      <c r="N252" s="5"/>
      <c r="O252" s="5"/>
      <c r="P252" s="5"/>
    </row>
    <row r="253" spans="14:16" ht="12.75" customHeight="1">
      <c r="N253" s="5"/>
      <c r="O253" s="5"/>
      <c r="P253" s="5"/>
    </row>
    <row r="254" spans="14:16" ht="12.75" customHeight="1">
      <c r="N254" s="5"/>
      <c r="O254" s="5"/>
      <c r="P254" s="5"/>
    </row>
    <row r="255" spans="14:16" ht="15.75" customHeight="1"/>
    <row r="256" spans="14:1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8">
    <mergeCell ref="L38:M38"/>
    <mergeCell ref="L39:M39"/>
    <mergeCell ref="S6:V6"/>
    <mergeCell ref="Q5:Q6"/>
    <mergeCell ref="M5:M6"/>
    <mergeCell ref="L37:M37"/>
    <mergeCell ref="N22:N30"/>
    <mergeCell ref="T22:X24"/>
    <mergeCell ref="L27:L28"/>
    <mergeCell ref="M27:M28"/>
    <mergeCell ref="L29:L30"/>
    <mergeCell ref="M29:M30"/>
    <mergeCell ref="L25:L26"/>
    <mergeCell ref="M25:M26"/>
    <mergeCell ref="O22:O32"/>
    <mergeCell ref="B35:E35"/>
    <mergeCell ref="B29:B30"/>
    <mergeCell ref="C29:D30"/>
    <mergeCell ref="B31:D31"/>
    <mergeCell ref="F45:G45"/>
    <mergeCell ref="F44:K44"/>
    <mergeCell ref="H45:I45"/>
    <mergeCell ref="J45:K45"/>
    <mergeCell ref="B34:E34"/>
    <mergeCell ref="B36:E36"/>
    <mergeCell ref="B40:E40"/>
    <mergeCell ref="C37:E37"/>
    <mergeCell ref="C39:E39"/>
    <mergeCell ref="C38:E38"/>
    <mergeCell ref="B5:B6"/>
    <mergeCell ref="C5:C6"/>
    <mergeCell ref="L5:L6"/>
    <mergeCell ref="B2:C2"/>
    <mergeCell ref="J6:K6"/>
    <mergeCell ref="F5:K5"/>
    <mergeCell ref="H6:I6"/>
    <mergeCell ref="F6:G6"/>
    <mergeCell ref="E5:E6"/>
    <mergeCell ref="C27:D28"/>
    <mergeCell ref="B27:B28"/>
    <mergeCell ref="B33:E33"/>
    <mergeCell ref="B21:E21"/>
    <mergeCell ref="C23:D23"/>
    <mergeCell ref="C22:D22"/>
    <mergeCell ref="C24:D24"/>
    <mergeCell ref="B25:B26"/>
    <mergeCell ref="C25:D26"/>
    <mergeCell ref="C32:D32"/>
  </mergeCells>
  <conditionalFormatting sqref="E48 C49:D49">
    <cfRule type="cellIs" dxfId="31" priority="1" operator="greaterThan">
      <formula>0</formula>
    </cfRule>
  </conditionalFormatting>
  <conditionalFormatting sqref="M7">
    <cfRule type="cellIs" dxfId="30" priority="2" operator="lessThan">
      <formula>$Q$7</formula>
    </cfRule>
  </conditionalFormatting>
  <conditionalFormatting sqref="M10">
    <cfRule type="cellIs" dxfId="29" priority="3" operator="lessThan">
      <formula>$Q$10</formula>
    </cfRule>
  </conditionalFormatting>
  <conditionalFormatting sqref="M11">
    <cfRule type="cellIs" dxfId="28" priority="4" operator="lessThan">
      <formula>$Q$11</formula>
    </cfRule>
  </conditionalFormatting>
  <conditionalFormatting sqref="M12">
    <cfRule type="cellIs" dxfId="27" priority="5" operator="lessThan">
      <formula>$Q$12</formula>
    </cfRule>
  </conditionalFormatting>
  <conditionalFormatting sqref="M13">
    <cfRule type="cellIs" dxfId="26" priority="6" operator="lessThan">
      <formula>$Q$13</formula>
    </cfRule>
  </conditionalFormatting>
  <conditionalFormatting sqref="M14">
    <cfRule type="cellIs" dxfId="25" priority="7" operator="lessThan">
      <formula>$Q$14</formula>
    </cfRule>
  </conditionalFormatting>
  <conditionalFormatting sqref="M15">
    <cfRule type="cellIs" dxfId="24" priority="8" operator="lessThan">
      <formula>$Q$15</formula>
    </cfRule>
  </conditionalFormatting>
  <conditionalFormatting sqref="M16">
    <cfRule type="cellIs" dxfId="23" priority="9" operator="lessThan">
      <formula>$Q$16</formula>
    </cfRule>
  </conditionalFormatting>
  <conditionalFormatting sqref="M17">
    <cfRule type="cellIs" dxfId="22" priority="10" operator="lessThan">
      <formula>$Q$17</formula>
    </cfRule>
  </conditionalFormatting>
  <conditionalFormatting sqref="M18">
    <cfRule type="cellIs" dxfId="21" priority="11" operator="lessThan">
      <formula>$Q$18</formula>
    </cfRule>
  </conditionalFormatting>
  <conditionalFormatting sqref="M19">
    <cfRule type="cellIs" dxfId="20" priority="12" operator="lessThan">
      <formula>$Q$19</formula>
    </cfRule>
  </conditionalFormatting>
  <conditionalFormatting sqref="M20">
    <cfRule type="cellIs" dxfId="19" priority="13" operator="lessThan">
      <formula>$Q$20</formula>
    </cfRule>
  </conditionalFormatting>
  <conditionalFormatting sqref="M21">
    <cfRule type="cellIs" dxfId="18" priority="14" operator="lessThan">
      <formula>$Q$21</formula>
    </cfRule>
  </conditionalFormatting>
  <conditionalFormatting sqref="L35">
    <cfRule type="cellIs" dxfId="17" priority="15" operator="lessThan">
      <formula>$M$35</formula>
    </cfRule>
  </conditionalFormatting>
  <conditionalFormatting sqref="L35">
    <cfRule type="cellIs" dxfId="16" priority="16" operator="greaterThan">
      <formula>$M$35</formula>
    </cfRule>
  </conditionalFormatting>
  <conditionalFormatting sqref="V8">
    <cfRule type="cellIs" dxfId="15" priority="17" operator="lessThan">
      <formula>$U$8</formula>
    </cfRule>
  </conditionalFormatting>
  <conditionalFormatting sqref="V11">
    <cfRule type="cellIs" dxfId="14" priority="18" operator="lessThan">
      <formula>$U$11</formula>
    </cfRule>
  </conditionalFormatting>
  <conditionalFormatting sqref="N22:N23">
    <cfRule type="cellIs" dxfId="13" priority="19" operator="lessThan">
      <formula>630</formula>
    </cfRule>
  </conditionalFormatting>
  <conditionalFormatting sqref="O22:O23">
    <cfRule type="cellIs" dxfId="12" priority="20" operator="lessThan">
      <formula>#REF!</formula>
    </cfRule>
  </conditionalFormatting>
  <conditionalFormatting sqref="J36:K36">
    <cfRule type="cellIs" dxfId="11" priority="21" operator="lessThan">
      <formula>$J$45</formula>
    </cfRule>
  </conditionalFormatting>
  <conditionalFormatting sqref="M36">
    <cfRule type="cellIs" dxfId="10" priority="22" operator="lessThan">
      <formula>#REF!</formula>
    </cfRule>
  </conditionalFormatting>
  <conditionalFormatting sqref="M8">
    <cfRule type="cellIs" dxfId="9" priority="23" operator="lessThan">
      <formula>$Q$8</formula>
    </cfRule>
  </conditionalFormatting>
  <conditionalFormatting sqref="M9">
    <cfRule type="cellIs" dxfId="8" priority="24" operator="lessThan">
      <formula>$Q$9</formula>
    </cfRule>
  </conditionalFormatting>
  <conditionalFormatting sqref="H36:I36">
    <cfRule type="cellIs" dxfId="7" priority="25" operator="greaterThan">
      <formula>$H$45</formula>
    </cfRule>
  </conditionalFormatting>
  <conditionalFormatting sqref="H36:I36">
    <cfRule type="cellIs" dxfId="6" priority="26" operator="lessThan">
      <formula>$H$45</formula>
    </cfRule>
  </conditionalFormatting>
  <conditionalFormatting sqref="V9">
    <cfRule type="cellIs" dxfId="5" priority="27" operator="lessThan">
      <formula>$U$8</formula>
    </cfRule>
  </conditionalFormatting>
  <conditionalFormatting sqref="F36">
    <cfRule type="cellIs" dxfId="4" priority="28" operator="greaterThan">
      <formula>$F$45</formula>
    </cfRule>
  </conditionalFormatting>
  <conditionalFormatting sqref="F36">
    <cfRule type="cellIs" dxfId="3" priority="29" operator="lessThan">
      <formula>$F$45</formula>
    </cfRule>
  </conditionalFormatting>
  <conditionalFormatting sqref="G36">
    <cfRule type="cellIs" dxfId="2" priority="30" operator="greaterThan">
      <formula>$F$45</formula>
    </cfRule>
  </conditionalFormatting>
  <conditionalFormatting sqref="G36">
    <cfRule type="cellIs" dxfId="1" priority="31" operator="lessThan">
      <formula>$F$45</formula>
    </cfRule>
  </conditionalFormatting>
  <conditionalFormatting sqref="O22:O23">
    <cfRule type="cellIs" dxfId="0" priority="32" operator="lessThan">
      <formula>#REF!</formula>
    </cfRule>
  </conditionalFormatting>
  <dataValidations count="4">
    <dataValidation type="list" allowBlank="1" showErrorMessage="1" sqref="E32">
      <formula1>$S$8:$S$11</formula1>
    </dataValidation>
    <dataValidation type="list" allowBlank="1" showErrorMessage="1" sqref="D8">
      <formula1>$T$16:$T$18</formula1>
    </dataValidation>
    <dataValidation type="list" allowBlank="1" showErrorMessage="1" sqref="F35:K35">
      <formula1>$T$8:$T$10</formula1>
    </dataValidation>
    <dataValidation type="list" allowBlank="1" showErrorMessage="1" sqref="E22:E30">
      <formula1>$T$8:$T$11</formula1>
    </dataValidation>
  </dataValidations>
  <printOptions horizontalCentered="1"/>
  <pageMargins left="0.78740157480314965" right="0.39370078740157483" top="0.98425196850393704" bottom="0.98425196850393704" header="0" footer="0"/>
  <pageSetup paperSize="9" fitToHeight="0"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999"/>
  <sheetViews>
    <sheetView zoomScale="80" zoomScaleNormal="80" workbookViewId="0">
      <pane ySplit="11" topLeftCell="A33" activePane="bottomLeft" state="frozen"/>
      <selection pane="bottomLeft" activeCell="U61" sqref="U61"/>
    </sheetView>
  </sheetViews>
  <sheetFormatPr defaultColWidth="14.44140625" defaultRowHeight="15" customHeight="1"/>
  <cols>
    <col min="1" max="1" width="12" customWidth="1"/>
    <col min="2" max="2" width="3.44140625" customWidth="1"/>
    <col min="3" max="3" width="25.77734375" customWidth="1"/>
    <col min="4" max="4" width="16.44140625" customWidth="1"/>
    <col min="5" max="5" width="11.77734375" customWidth="1"/>
    <col min="6" max="9" width="5.77734375" customWidth="1"/>
    <col min="10" max="10" width="5.44140625" customWidth="1"/>
    <col min="11" max="11" width="7.21875" customWidth="1"/>
    <col min="12" max="13" width="5.77734375" customWidth="1"/>
    <col min="14" max="14" width="6.77734375" customWidth="1"/>
    <col min="15" max="15" width="7.77734375" customWidth="1"/>
    <col min="16" max="16" width="20.77734375" customWidth="1"/>
    <col min="17" max="17" width="5.5546875" customWidth="1"/>
    <col min="18" max="19" width="8.77734375" customWidth="1"/>
    <col min="20" max="20" width="19.44140625" customWidth="1"/>
    <col min="21" max="21" width="18.21875" customWidth="1"/>
    <col min="22" max="22" width="15.77734375" customWidth="1"/>
    <col min="23" max="23" width="40.21875" customWidth="1"/>
    <col min="24" max="24" width="24.5546875" customWidth="1"/>
  </cols>
  <sheetData>
    <row r="1" spans="1:24" ht="21.75" customHeight="1">
      <c r="B1" s="2" t="s">
        <v>1</v>
      </c>
      <c r="Q1" s="5"/>
    </row>
    <row r="2" spans="1:24" ht="12.75" customHeight="1">
      <c r="B2" s="11" t="s">
        <v>12</v>
      </c>
      <c r="C2" s="11"/>
      <c r="D2" s="13"/>
      <c r="E2" s="15"/>
      <c r="L2" s="15"/>
      <c r="M2" s="15"/>
      <c r="N2" s="15"/>
      <c r="O2" s="15"/>
      <c r="Q2" s="5"/>
    </row>
    <row r="3" spans="1:24" ht="12.75" customHeight="1">
      <c r="B3" s="6" t="s">
        <v>15</v>
      </c>
      <c r="L3" s="17"/>
      <c r="M3" s="17"/>
      <c r="N3" s="17"/>
      <c r="Q3" s="5"/>
    </row>
    <row r="4" spans="1:24" ht="12.75" customHeight="1">
      <c r="B4" s="6" t="s">
        <v>16</v>
      </c>
      <c r="L4" s="17"/>
      <c r="M4" s="17"/>
      <c r="N4" s="17"/>
      <c r="Q4" s="5"/>
    </row>
    <row r="5" spans="1:24" ht="12.75" customHeight="1">
      <c r="B5" s="6" t="s">
        <v>17</v>
      </c>
      <c r="D5" s="15" t="str">
        <f>IF($C$29=0," ",$C$29)</f>
        <v>język obcy nowożytny</v>
      </c>
      <c r="H5" s="15" t="str">
        <f>IF(C30=0," ",C30)</f>
        <v>matematyka</v>
      </c>
      <c r="L5" s="17"/>
      <c r="M5" s="17"/>
      <c r="N5" s="17"/>
      <c r="Q5" s="5"/>
    </row>
    <row r="6" spans="1:24" ht="11.25" customHeight="1">
      <c r="B6" s="6" t="s">
        <v>22</v>
      </c>
      <c r="Q6" s="5"/>
    </row>
    <row r="7" spans="1:24" ht="11.25" customHeight="1">
      <c r="C7" s="27" t="s">
        <v>23</v>
      </c>
      <c r="D7" s="29" t="s">
        <v>25</v>
      </c>
      <c r="Q7" s="5"/>
    </row>
    <row r="8" spans="1:24" ht="11.25" customHeight="1">
      <c r="C8" s="27" t="s">
        <v>27</v>
      </c>
      <c r="D8" s="29" t="s">
        <v>28</v>
      </c>
      <c r="Q8" s="5"/>
    </row>
    <row r="9" spans="1:24" ht="12.75" customHeight="1">
      <c r="Q9" s="5"/>
    </row>
    <row r="10" spans="1:24" ht="24.75" customHeight="1">
      <c r="B10" s="698" t="s">
        <v>4</v>
      </c>
      <c r="C10" s="760" t="s">
        <v>5</v>
      </c>
      <c r="D10" s="761"/>
      <c r="E10" s="762"/>
      <c r="F10" s="755" t="s">
        <v>6</v>
      </c>
      <c r="G10" s="703"/>
      <c r="H10" s="703"/>
      <c r="I10" s="703"/>
      <c r="J10" s="703"/>
      <c r="K10" s="703"/>
      <c r="L10" s="703"/>
      <c r="M10" s="703"/>
      <c r="N10" s="703"/>
      <c r="O10" s="704"/>
      <c r="P10" s="753" t="s">
        <v>44</v>
      </c>
      <c r="Q10" s="7"/>
      <c r="W10" s="747" t="s">
        <v>7</v>
      </c>
      <c r="X10" s="704"/>
    </row>
    <row r="11" spans="1:24" ht="25.5" customHeight="1">
      <c r="B11" s="759"/>
      <c r="C11" s="763"/>
      <c r="D11" s="764"/>
      <c r="E11" s="765"/>
      <c r="F11" s="758" t="s">
        <v>8</v>
      </c>
      <c r="G11" s="736"/>
      <c r="H11" s="735" t="s">
        <v>9</v>
      </c>
      <c r="I11" s="736"/>
      <c r="J11" s="735" t="s">
        <v>10</v>
      </c>
      <c r="K11" s="736"/>
      <c r="L11" s="735" t="s">
        <v>11</v>
      </c>
      <c r="M11" s="736"/>
      <c r="N11" s="756" t="s">
        <v>45</v>
      </c>
      <c r="O11" s="757"/>
      <c r="P11" s="754"/>
      <c r="Q11" s="7"/>
      <c r="S11" s="748" t="s">
        <v>46</v>
      </c>
      <c r="T11" s="749"/>
      <c r="U11" s="749"/>
      <c r="W11" s="8" t="s">
        <v>47</v>
      </c>
      <c r="X11" s="38" t="s">
        <v>48</v>
      </c>
    </row>
    <row r="12" spans="1:24" ht="12.75" customHeight="1">
      <c r="A12" s="9"/>
      <c r="B12" s="40">
        <v>1</v>
      </c>
      <c r="C12" s="41" t="s">
        <v>14</v>
      </c>
      <c r="D12" s="43"/>
      <c r="E12" s="44" t="s">
        <v>49</v>
      </c>
      <c r="F12" s="45">
        <v>3</v>
      </c>
      <c r="G12" s="45">
        <v>3</v>
      </c>
      <c r="H12" s="45">
        <v>3</v>
      </c>
      <c r="I12" s="45">
        <v>3</v>
      </c>
      <c r="J12" s="45">
        <v>3</v>
      </c>
      <c r="K12" s="45">
        <v>3</v>
      </c>
      <c r="L12" s="45">
        <v>3</v>
      </c>
      <c r="M12" s="45">
        <v>3</v>
      </c>
      <c r="N12" s="45">
        <v>4</v>
      </c>
      <c r="O12" s="45">
        <v>4</v>
      </c>
      <c r="P12" s="46">
        <f t="shared" ref="P12:P26" si="0">SUM(F12:O12)/2</f>
        <v>16</v>
      </c>
      <c r="Q12" s="23"/>
      <c r="S12" s="444"/>
      <c r="T12" s="444" t="s">
        <v>50</v>
      </c>
      <c r="U12" s="444" t="s">
        <v>51</v>
      </c>
      <c r="W12" s="25"/>
      <c r="X12" s="25"/>
    </row>
    <row r="13" spans="1:24" ht="12.75" customHeight="1">
      <c r="A13" s="9"/>
      <c r="B13" s="40">
        <v>2</v>
      </c>
      <c r="C13" s="41" t="s">
        <v>24</v>
      </c>
      <c r="D13" s="48" t="s">
        <v>53</v>
      </c>
      <c r="E13" s="44" t="s">
        <v>54</v>
      </c>
      <c r="F13" s="45">
        <v>2</v>
      </c>
      <c r="G13" s="45">
        <v>2</v>
      </c>
      <c r="H13" s="45">
        <v>2</v>
      </c>
      <c r="I13" s="45">
        <v>2</v>
      </c>
      <c r="J13" s="45">
        <v>2</v>
      </c>
      <c r="K13" s="45">
        <v>2</v>
      </c>
      <c r="L13" s="45">
        <v>3</v>
      </c>
      <c r="M13" s="45">
        <v>3</v>
      </c>
      <c r="N13" s="45">
        <v>3</v>
      </c>
      <c r="O13" s="45">
        <v>3</v>
      </c>
      <c r="P13" s="46">
        <f t="shared" si="0"/>
        <v>12</v>
      </c>
      <c r="Q13" s="709">
        <f>SUM(P13:P14)</f>
        <v>20</v>
      </c>
      <c r="S13" s="25" t="s">
        <v>55</v>
      </c>
      <c r="T13" s="51" t="s">
        <v>23</v>
      </c>
      <c r="U13" s="18">
        <v>650</v>
      </c>
      <c r="W13" s="25" t="s">
        <v>14</v>
      </c>
      <c r="X13" s="25" t="s">
        <v>24</v>
      </c>
    </row>
    <row r="14" spans="1:24" ht="12.75" customHeight="1">
      <c r="A14" s="9"/>
      <c r="B14" s="40">
        <v>3</v>
      </c>
      <c r="C14" s="41" t="s">
        <v>56</v>
      </c>
      <c r="D14" s="48" t="s">
        <v>57</v>
      </c>
      <c r="E14" s="44" t="s">
        <v>49</v>
      </c>
      <c r="F14" s="45">
        <v>2</v>
      </c>
      <c r="G14" s="45">
        <v>2</v>
      </c>
      <c r="H14" s="45">
        <v>2</v>
      </c>
      <c r="I14" s="45">
        <v>2</v>
      </c>
      <c r="J14" s="45">
        <v>2</v>
      </c>
      <c r="K14" s="45">
        <v>2</v>
      </c>
      <c r="L14" s="45">
        <v>1</v>
      </c>
      <c r="M14" s="45">
        <v>1</v>
      </c>
      <c r="N14" s="45">
        <v>1</v>
      </c>
      <c r="O14" s="45">
        <v>1</v>
      </c>
      <c r="P14" s="46">
        <f t="shared" si="0"/>
        <v>8</v>
      </c>
      <c r="Q14" s="710"/>
      <c r="S14" s="486" t="s">
        <v>58</v>
      </c>
      <c r="T14" s="487" t="s">
        <v>27</v>
      </c>
      <c r="U14" s="485">
        <v>450</v>
      </c>
      <c r="W14" s="25" t="s">
        <v>29</v>
      </c>
      <c r="X14" s="25" t="s">
        <v>26</v>
      </c>
    </row>
    <row r="15" spans="1:24" ht="12.75" customHeight="1">
      <c r="A15" s="9"/>
      <c r="B15" s="40">
        <v>4</v>
      </c>
      <c r="C15" s="41" t="s">
        <v>26</v>
      </c>
      <c r="D15" s="43"/>
      <c r="E15" s="44" t="s">
        <v>49</v>
      </c>
      <c r="F15" s="45">
        <v>1</v>
      </c>
      <c r="G15" s="45">
        <v>1</v>
      </c>
      <c r="H15" s="45">
        <v>1</v>
      </c>
      <c r="I15" s="45">
        <v>1</v>
      </c>
      <c r="J15" s="45">
        <v>2</v>
      </c>
      <c r="K15" s="45">
        <v>2</v>
      </c>
      <c r="L15" s="45">
        <v>2</v>
      </c>
      <c r="M15" s="45">
        <v>2</v>
      </c>
      <c r="N15" s="45">
        <v>2</v>
      </c>
      <c r="O15" s="45"/>
      <c r="P15" s="46">
        <f t="shared" si="0"/>
        <v>7</v>
      </c>
      <c r="Q15" s="23"/>
      <c r="S15" s="488" t="s">
        <v>145</v>
      </c>
      <c r="T15" s="489" t="s">
        <v>306</v>
      </c>
      <c r="U15" s="488"/>
      <c r="W15" s="25" t="s">
        <v>30</v>
      </c>
      <c r="X15" s="25" t="s">
        <v>31</v>
      </c>
    </row>
    <row r="16" spans="1:24" ht="12.75" customHeight="1">
      <c r="A16" s="9"/>
      <c r="B16" s="40">
        <v>5</v>
      </c>
      <c r="C16" s="733" t="s">
        <v>341</v>
      </c>
      <c r="D16" s="734"/>
      <c r="E16" s="44" t="s">
        <v>49</v>
      </c>
      <c r="F16" s="45"/>
      <c r="G16" s="45"/>
      <c r="H16" s="45">
        <v>1</v>
      </c>
      <c r="I16" s="45">
        <v>1</v>
      </c>
      <c r="J16" s="45">
        <v>1</v>
      </c>
      <c r="K16" s="45">
        <v>1</v>
      </c>
      <c r="L16" s="45">
        <v>1</v>
      </c>
      <c r="M16" s="45">
        <v>1</v>
      </c>
      <c r="N16" s="45"/>
      <c r="O16" s="45"/>
      <c r="P16" s="46">
        <f t="shared" si="0"/>
        <v>3</v>
      </c>
      <c r="Q16" s="23"/>
      <c r="S16" s="53"/>
      <c r="T16" s="54"/>
      <c r="U16" s="23"/>
      <c r="W16" s="25" t="s">
        <v>33</v>
      </c>
      <c r="X16" s="25" t="s">
        <v>34</v>
      </c>
    </row>
    <row r="17" spans="1:24" ht="12.75" customHeight="1">
      <c r="A17" s="9"/>
      <c r="B17" s="40">
        <v>6</v>
      </c>
      <c r="C17" s="293" t="s">
        <v>285</v>
      </c>
      <c r="D17" s="300"/>
      <c r="E17" s="294" t="str">
        <f>IF(OR($C$29=C17,$C$30=C17),"R","P")</f>
        <v>P</v>
      </c>
      <c r="F17" s="45">
        <v>1</v>
      </c>
      <c r="G17" s="45">
        <v>1</v>
      </c>
      <c r="H17" s="45">
        <v>1</v>
      </c>
      <c r="I17" s="45">
        <v>1</v>
      </c>
      <c r="J17" s="45"/>
      <c r="K17" s="45"/>
      <c r="L17" s="45"/>
      <c r="M17" s="45"/>
      <c r="N17" s="45"/>
      <c r="O17" s="45"/>
      <c r="P17" s="46">
        <f t="shared" si="0"/>
        <v>2</v>
      </c>
      <c r="Q17" s="23"/>
      <c r="W17" s="25" t="s">
        <v>35</v>
      </c>
      <c r="X17" s="25" t="s">
        <v>36</v>
      </c>
    </row>
    <row r="18" spans="1:24" ht="12.75" customHeight="1">
      <c r="A18" s="9"/>
      <c r="B18" s="40">
        <v>7</v>
      </c>
      <c r="C18" s="41" t="s">
        <v>31</v>
      </c>
      <c r="D18" s="43"/>
      <c r="E18" s="44" t="s">
        <v>49</v>
      </c>
      <c r="F18" s="55">
        <v>1</v>
      </c>
      <c r="G18" s="55">
        <v>1</v>
      </c>
      <c r="H18" s="55">
        <v>1</v>
      </c>
      <c r="I18" s="55">
        <v>1</v>
      </c>
      <c r="J18" s="55">
        <v>1</v>
      </c>
      <c r="K18" s="55">
        <v>1</v>
      </c>
      <c r="L18" s="55">
        <v>1</v>
      </c>
      <c r="M18" s="55">
        <v>1</v>
      </c>
      <c r="N18" s="45"/>
      <c r="O18" s="45"/>
      <c r="P18" s="46">
        <f t="shared" si="0"/>
        <v>4</v>
      </c>
      <c r="Q18" s="709">
        <f>SUM(P18:P21)</f>
        <v>16</v>
      </c>
      <c r="W18" s="25" t="s">
        <v>37</v>
      </c>
      <c r="X18" s="25" t="s">
        <v>38</v>
      </c>
    </row>
    <row r="19" spans="1:24" ht="12.75" customHeight="1">
      <c r="A19" s="9"/>
      <c r="B19" s="40">
        <v>8</v>
      </c>
      <c r="C19" s="41" t="s">
        <v>34</v>
      </c>
      <c r="D19" s="43"/>
      <c r="E19" s="44" t="s">
        <v>49</v>
      </c>
      <c r="F19" s="55">
        <v>1</v>
      </c>
      <c r="G19" s="55">
        <v>1</v>
      </c>
      <c r="H19" s="55">
        <v>1</v>
      </c>
      <c r="I19" s="55">
        <v>1</v>
      </c>
      <c r="J19" s="55">
        <v>1</v>
      </c>
      <c r="K19" s="55">
        <v>1</v>
      </c>
      <c r="L19" s="55">
        <v>1</v>
      </c>
      <c r="M19" s="55">
        <v>1</v>
      </c>
      <c r="N19" s="45"/>
      <c r="O19" s="45"/>
      <c r="P19" s="46">
        <f t="shared" si="0"/>
        <v>4</v>
      </c>
      <c r="Q19" s="750"/>
      <c r="W19" s="25"/>
      <c r="X19" s="25" t="s">
        <v>39</v>
      </c>
    </row>
    <row r="20" spans="1:24" ht="12.75" customHeight="1">
      <c r="A20" s="9"/>
      <c r="B20" s="40">
        <v>9</v>
      </c>
      <c r="C20" s="41" t="s">
        <v>36</v>
      </c>
      <c r="D20" s="43"/>
      <c r="E20" s="44" t="s">
        <v>49</v>
      </c>
      <c r="F20" s="55">
        <v>1</v>
      </c>
      <c r="G20" s="55">
        <v>1</v>
      </c>
      <c r="H20" s="55">
        <v>1</v>
      </c>
      <c r="I20" s="55">
        <v>1</v>
      </c>
      <c r="J20" s="55">
        <v>1</v>
      </c>
      <c r="K20" s="55">
        <v>1</v>
      </c>
      <c r="L20" s="55">
        <v>1</v>
      </c>
      <c r="M20" s="55">
        <v>1</v>
      </c>
      <c r="N20" s="45"/>
      <c r="O20" s="45"/>
      <c r="P20" s="46">
        <f t="shared" si="0"/>
        <v>4</v>
      </c>
      <c r="Q20" s="750"/>
      <c r="S20" t="s">
        <v>65</v>
      </c>
      <c r="W20" s="25"/>
      <c r="X20" s="25" t="s">
        <v>40</v>
      </c>
    </row>
    <row r="21" spans="1:24" ht="12.75" customHeight="1">
      <c r="A21" s="9"/>
      <c r="B21" s="40">
        <v>10</v>
      </c>
      <c r="C21" s="41" t="s">
        <v>38</v>
      </c>
      <c r="D21" s="43"/>
      <c r="E21" s="44" t="s">
        <v>49</v>
      </c>
      <c r="F21" s="55">
        <v>1</v>
      </c>
      <c r="G21" s="55">
        <v>1</v>
      </c>
      <c r="H21" s="55">
        <v>1</v>
      </c>
      <c r="I21" s="55">
        <v>1</v>
      </c>
      <c r="J21" s="55">
        <v>1</v>
      </c>
      <c r="K21" s="55">
        <v>1</v>
      </c>
      <c r="L21" s="55">
        <v>1</v>
      </c>
      <c r="M21" s="55">
        <v>1</v>
      </c>
      <c r="N21" s="45"/>
      <c r="O21" s="45"/>
      <c r="P21" s="46">
        <f t="shared" si="0"/>
        <v>4</v>
      </c>
      <c r="Q21" s="710"/>
      <c r="T21" s="15" t="s">
        <v>66</v>
      </c>
      <c r="U21" s="53" t="s">
        <v>67</v>
      </c>
      <c r="W21" s="5"/>
      <c r="X21" s="5"/>
    </row>
    <row r="22" spans="1:24" ht="12.75" customHeight="1">
      <c r="A22" s="9"/>
      <c r="B22" s="40">
        <v>11</v>
      </c>
      <c r="C22" s="41" t="s">
        <v>39</v>
      </c>
      <c r="D22" s="43"/>
      <c r="E22" s="44" t="s">
        <v>54</v>
      </c>
      <c r="F22" s="45">
        <v>2</v>
      </c>
      <c r="G22" s="45">
        <v>2</v>
      </c>
      <c r="H22" s="45">
        <v>3</v>
      </c>
      <c r="I22" s="45">
        <v>3</v>
      </c>
      <c r="J22" s="45">
        <v>3</v>
      </c>
      <c r="K22" s="45">
        <v>3</v>
      </c>
      <c r="L22" s="45">
        <v>3</v>
      </c>
      <c r="M22" s="45">
        <v>3</v>
      </c>
      <c r="N22" s="45">
        <v>3</v>
      </c>
      <c r="O22" s="45">
        <v>3</v>
      </c>
      <c r="P22" s="46">
        <f t="shared" si="0"/>
        <v>14</v>
      </c>
      <c r="Q22" s="23"/>
      <c r="T22" s="15" t="s">
        <v>53</v>
      </c>
      <c r="U22" s="53" t="s">
        <v>68</v>
      </c>
      <c r="W22" s="5"/>
      <c r="X22" s="5"/>
    </row>
    <row r="23" spans="1:24" ht="12.75" customHeight="1">
      <c r="A23" s="9"/>
      <c r="B23" s="40">
        <v>12</v>
      </c>
      <c r="C23" s="732" t="s">
        <v>40</v>
      </c>
      <c r="D23" s="703"/>
      <c r="E23" s="44" t="s">
        <v>49</v>
      </c>
      <c r="F23" s="45">
        <v>2</v>
      </c>
      <c r="G23" s="45">
        <v>2</v>
      </c>
      <c r="H23" s="45">
        <v>1</v>
      </c>
      <c r="I23" s="45">
        <v>1</v>
      </c>
      <c r="J23" s="45"/>
      <c r="K23" s="45"/>
      <c r="L23" s="45"/>
      <c r="M23" s="45"/>
      <c r="N23" s="45"/>
      <c r="O23" s="45"/>
      <c r="P23" s="46">
        <f t="shared" si="0"/>
        <v>3</v>
      </c>
      <c r="Q23" s="23"/>
      <c r="T23" s="15" t="s">
        <v>69</v>
      </c>
      <c r="U23" s="53" t="s">
        <v>70</v>
      </c>
    </row>
    <row r="24" spans="1:24" ht="12.75" customHeight="1">
      <c r="A24" s="9"/>
      <c r="B24" s="40">
        <v>13</v>
      </c>
      <c r="C24" s="41" t="s">
        <v>72</v>
      </c>
      <c r="D24" s="43"/>
      <c r="E24" s="44"/>
      <c r="F24" s="45">
        <v>3</v>
      </c>
      <c r="G24" s="45">
        <v>3</v>
      </c>
      <c r="H24" s="45">
        <v>3</v>
      </c>
      <c r="I24" s="45">
        <v>3</v>
      </c>
      <c r="J24" s="45">
        <v>3</v>
      </c>
      <c r="K24" s="45">
        <v>3</v>
      </c>
      <c r="L24" s="45">
        <v>3</v>
      </c>
      <c r="M24" s="45">
        <v>3</v>
      </c>
      <c r="N24" s="45">
        <v>3</v>
      </c>
      <c r="O24" s="45">
        <v>3</v>
      </c>
      <c r="P24" s="46">
        <f t="shared" si="0"/>
        <v>15</v>
      </c>
      <c r="Q24" s="23"/>
      <c r="T24" s="15" t="s">
        <v>57</v>
      </c>
      <c r="U24" s="53" t="s">
        <v>71</v>
      </c>
    </row>
    <row r="25" spans="1:24" ht="12.75" customHeight="1">
      <c r="A25" s="9"/>
      <c r="B25" s="40">
        <v>14</v>
      </c>
      <c r="C25" s="41" t="s">
        <v>73</v>
      </c>
      <c r="D25" s="43"/>
      <c r="E25" s="44"/>
      <c r="F25" s="45">
        <v>1</v>
      </c>
      <c r="G25" s="45">
        <v>1</v>
      </c>
      <c r="H25" s="45"/>
      <c r="I25" s="45"/>
      <c r="J25" s="45"/>
      <c r="K25" s="45"/>
      <c r="L25" s="45"/>
      <c r="M25" s="45"/>
      <c r="N25" s="45"/>
      <c r="O25" s="45"/>
      <c r="P25" s="46">
        <f t="shared" si="0"/>
        <v>1</v>
      </c>
      <c r="Q25" s="23"/>
    </row>
    <row r="26" spans="1:24" ht="12.75" customHeight="1">
      <c r="A26" s="9"/>
      <c r="B26" s="40">
        <v>15</v>
      </c>
      <c r="C26" s="41" t="s">
        <v>74</v>
      </c>
      <c r="D26" s="43"/>
      <c r="E26" s="44"/>
      <c r="F26" s="45">
        <v>1</v>
      </c>
      <c r="G26" s="45">
        <v>1</v>
      </c>
      <c r="H26" s="45">
        <v>1</v>
      </c>
      <c r="I26" s="45">
        <v>1</v>
      </c>
      <c r="J26" s="45">
        <v>1</v>
      </c>
      <c r="K26" s="45">
        <v>1</v>
      </c>
      <c r="L26" s="45">
        <v>1</v>
      </c>
      <c r="M26" s="45">
        <v>1</v>
      </c>
      <c r="N26" s="45">
        <v>1</v>
      </c>
      <c r="O26" s="45">
        <v>1</v>
      </c>
      <c r="P26" s="46">
        <f t="shared" si="0"/>
        <v>5</v>
      </c>
      <c r="Q26" s="23"/>
    </row>
    <row r="27" spans="1:24" ht="26.25" customHeight="1">
      <c r="B27" s="729" t="s">
        <v>75</v>
      </c>
      <c r="C27" s="730"/>
      <c r="D27" s="730"/>
      <c r="E27" s="731"/>
      <c r="F27" s="72">
        <f t="shared" ref="F27:P27" si="1">SUM(F12:F26)</f>
        <v>22</v>
      </c>
      <c r="G27" s="72">
        <f t="shared" si="1"/>
        <v>22</v>
      </c>
      <c r="H27" s="72">
        <f t="shared" si="1"/>
        <v>22</v>
      </c>
      <c r="I27" s="72">
        <f t="shared" si="1"/>
        <v>22</v>
      </c>
      <c r="J27" s="72">
        <f t="shared" si="1"/>
        <v>21</v>
      </c>
      <c r="K27" s="72">
        <f t="shared" si="1"/>
        <v>21</v>
      </c>
      <c r="L27" s="72">
        <f t="shared" si="1"/>
        <v>21</v>
      </c>
      <c r="M27" s="72">
        <f t="shared" si="1"/>
        <v>21</v>
      </c>
      <c r="N27" s="72">
        <f t="shared" si="1"/>
        <v>17</v>
      </c>
      <c r="O27" s="72">
        <f t="shared" si="1"/>
        <v>15</v>
      </c>
      <c r="P27" s="72">
        <f t="shared" si="1"/>
        <v>102</v>
      </c>
      <c r="Q27" s="23"/>
      <c r="S27" s="15"/>
      <c r="T27" s="60"/>
      <c r="W27" s="60"/>
    </row>
    <row r="28" spans="1:24" ht="12.75" customHeight="1">
      <c r="B28" s="61" t="s">
        <v>76</v>
      </c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3"/>
      <c r="Q28" s="23"/>
      <c r="S28" s="15"/>
      <c r="W28" s="60"/>
    </row>
    <row r="29" spans="1:24" ht="12.75" customHeight="1">
      <c r="B29" s="65">
        <v>1</v>
      </c>
      <c r="C29" s="25" t="s">
        <v>24</v>
      </c>
      <c r="D29" s="48" t="s">
        <v>53</v>
      </c>
      <c r="E29" s="55"/>
      <c r="F29" s="277"/>
      <c r="G29" s="277"/>
      <c r="H29" s="277"/>
      <c r="I29" s="277"/>
      <c r="J29" s="277">
        <v>1</v>
      </c>
      <c r="K29" s="277">
        <v>1</v>
      </c>
      <c r="L29" s="277">
        <v>1</v>
      </c>
      <c r="M29" s="277">
        <v>1</v>
      </c>
      <c r="N29" s="277"/>
      <c r="O29" s="277"/>
      <c r="P29" s="46">
        <f t="shared" ref="P29:P50" si="2">SUM(F29:O29)/2</f>
        <v>2</v>
      </c>
      <c r="Q29" s="23"/>
      <c r="U29" s="60"/>
      <c r="V29" s="60"/>
      <c r="W29" s="60"/>
    </row>
    <row r="30" spans="1:24" ht="12.75" customHeight="1">
      <c r="B30" s="69">
        <v>2</v>
      </c>
      <c r="C30" s="25" t="s">
        <v>39</v>
      </c>
      <c r="D30" s="25"/>
      <c r="E30" s="55"/>
      <c r="F30" s="682">
        <v>1</v>
      </c>
      <c r="G30" s="682">
        <v>1</v>
      </c>
      <c r="H30" s="682">
        <v>1</v>
      </c>
      <c r="I30" s="682">
        <v>1</v>
      </c>
      <c r="J30" s="682">
        <v>1</v>
      </c>
      <c r="K30" s="682">
        <v>1</v>
      </c>
      <c r="L30" s="682">
        <v>1</v>
      </c>
      <c r="M30" s="682">
        <v>1</v>
      </c>
      <c r="N30" s="682">
        <v>2</v>
      </c>
      <c r="O30" s="682">
        <v>2</v>
      </c>
      <c r="P30" s="46">
        <f t="shared" si="2"/>
        <v>6</v>
      </c>
      <c r="Q30" s="23"/>
      <c r="U30" s="60"/>
      <c r="V30" s="60"/>
      <c r="W30" s="60"/>
    </row>
    <row r="31" spans="1:24" ht="12.75" customHeight="1">
      <c r="B31" s="751" t="s">
        <v>82</v>
      </c>
      <c r="C31" s="703"/>
      <c r="D31" s="703"/>
      <c r="E31" s="726"/>
      <c r="F31" s="684">
        <f>SUM(F29:F30)</f>
        <v>1</v>
      </c>
      <c r="G31" s="684">
        <f t="shared" ref="G31:O31" si="3">SUM(G29:G30)</f>
        <v>1</v>
      </c>
      <c r="H31" s="684">
        <f t="shared" si="3"/>
        <v>1</v>
      </c>
      <c r="I31" s="684">
        <f t="shared" si="3"/>
        <v>1</v>
      </c>
      <c r="J31" s="684">
        <f t="shared" si="3"/>
        <v>2</v>
      </c>
      <c r="K31" s="684">
        <f t="shared" si="3"/>
        <v>2</v>
      </c>
      <c r="L31" s="684">
        <f t="shared" si="3"/>
        <v>2</v>
      </c>
      <c r="M31" s="684">
        <f t="shared" si="3"/>
        <v>2</v>
      </c>
      <c r="N31" s="684">
        <f t="shared" si="3"/>
        <v>2</v>
      </c>
      <c r="O31" s="684">
        <f t="shared" si="3"/>
        <v>2</v>
      </c>
      <c r="P31" s="681">
        <f t="shared" si="2"/>
        <v>8</v>
      </c>
      <c r="Q31" s="23"/>
      <c r="S31" s="15"/>
      <c r="T31" s="60"/>
      <c r="U31" s="60"/>
      <c r="V31" s="60"/>
      <c r="W31" s="60"/>
    </row>
    <row r="32" spans="1:24" ht="12.75" customHeight="1">
      <c r="A32" s="443">
        <f>LEN(C32)</f>
        <v>19</v>
      </c>
      <c r="B32" s="709">
        <v>16</v>
      </c>
      <c r="C32" s="752" t="s">
        <v>83</v>
      </c>
      <c r="D32" s="738"/>
      <c r="E32" s="70" t="s">
        <v>23</v>
      </c>
      <c r="F32" s="683"/>
      <c r="G32" s="683"/>
      <c r="H32" s="683"/>
      <c r="I32" s="683"/>
      <c r="J32" s="683">
        <v>1</v>
      </c>
      <c r="K32" s="683">
        <v>1</v>
      </c>
      <c r="L32" s="683"/>
      <c r="M32" s="683"/>
      <c r="N32" s="683"/>
      <c r="O32" s="683"/>
      <c r="P32" s="46">
        <f t="shared" si="2"/>
        <v>1</v>
      </c>
      <c r="Q32" s="23"/>
    </row>
    <row r="33" spans="1:25" ht="12.75" customHeight="1">
      <c r="A33" s="443">
        <f t="shared" ref="A33:A52" si="4">LEN(C33)</f>
        <v>0</v>
      </c>
      <c r="B33" s="710"/>
      <c r="C33" s="746"/>
      <c r="D33" s="740"/>
      <c r="E33" s="70" t="s">
        <v>27</v>
      </c>
      <c r="F33" s="103"/>
      <c r="G33" s="103"/>
      <c r="H33" s="103"/>
      <c r="I33" s="103"/>
      <c r="J33" s="103"/>
      <c r="K33" s="103"/>
      <c r="L33" s="103">
        <v>1</v>
      </c>
      <c r="M33" s="103">
        <v>1</v>
      </c>
      <c r="N33" s="103"/>
      <c r="O33" s="103"/>
      <c r="P33" s="46">
        <f t="shared" si="2"/>
        <v>1</v>
      </c>
      <c r="Q33" s="23"/>
      <c r="R33" s="53"/>
      <c r="S33" s="53"/>
      <c r="T33" s="53"/>
      <c r="U33" s="53"/>
      <c r="V33" s="53"/>
      <c r="W33" s="53"/>
      <c r="X33" s="53"/>
      <c r="Y33" s="53"/>
    </row>
    <row r="34" spans="1:25" ht="12.75" customHeight="1">
      <c r="A34" s="443">
        <f t="shared" si="4"/>
        <v>20</v>
      </c>
      <c r="B34" s="709">
        <v>17</v>
      </c>
      <c r="C34" s="744" t="s">
        <v>84</v>
      </c>
      <c r="D34" s="745"/>
      <c r="E34" s="71" t="s">
        <v>23</v>
      </c>
      <c r="F34" s="82">
        <v>2</v>
      </c>
      <c r="G34" s="82">
        <v>2</v>
      </c>
      <c r="H34" s="82"/>
      <c r="I34" s="82"/>
      <c r="J34" s="82"/>
      <c r="K34" s="82"/>
      <c r="L34" s="82"/>
      <c r="M34" s="82"/>
      <c r="N34" s="82"/>
      <c r="O34" s="82"/>
      <c r="P34" s="46">
        <f t="shared" si="2"/>
        <v>2</v>
      </c>
      <c r="Q34" s="23"/>
    </row>
    <row r="35" spans="1:25" ht="12.75" customHeight="1">
      <c r="A35" s="443">
        <f t="shared" si="4"/>
        <v>0</v>
      </c>
      <c r="B35" s="710"/>
      <c r="C35" s="746"/>
      <c r="D35" s="740"/>
      <c r="E35" s="71" t="s">
        <v>27</v>
      </c>
      <c r="F35" s="82"/>
      <c r="G35" s="82"/>
      <c r="H35" s="82">
        <v>1</v>
      </c>
      <c r="I35" s="82">
        <v>1</v>
      </c>
      <c r="J35" s="82">
        <v>1</v>
      </c>
      <c r="K35" s="82">
        <v>1</v>
      </c>
      <c r="L35" s="82"/>
      <c r="M35" s="82"/>
      <c r="N35" s="82"/>
      <c r="O35" s="82"/>
      <c r="P35" s="46">
        <f t="shared" si="2"/>
        <v>2</v>
      </c>
      <c r="Q35" s="23"/>
    </row>
    <row r="36" spans="1:25" ht="12.75" customHeight="1">
      <c r="A36" s="443">
        <f t="shared" si="4"/>
        <v>32</v>
      </c>
      <c r="B36" s="40">
        <v>18</v>
      </c>
      <c r="C36" s="732" t="s">
        <v>85</v>
      </c>
      <c r="D36" s="701"/>
      <c r="E36" s="71" t="s">
        <v>23</v>
      </c>
      <c r="F36" s="82">
        <v>2</v>
      </c>
      <c r="G36" s="82">
        <v>2</v>
      </c>
      <c r="H36" s="82">
        <v>2</v>
      </c>
      <c r="I36" s="82">
        <v>2</v>
      </c>
      <c r="J36" s="82"/>
      <c r="K36" s="82"/>
      <c r="L36" s="82"/>
      <c r="M36" s="82"/>
      <c r="N36" s="82"/>
      <c r="O36" s="82"/>
      <c r="P36" s="46">
        <f t="shared" si="2"/>
        <v>4</v>
      </c>
      <c r="Q36" s="23"/>
    </row>
    <row r="37" spans="1:25" ht="12.75" customHeight="1">
      <c r="A37" s="443">
        <f t="shared" si="4"/>
        <v>32</v>
      </c>
      <c r="B37" s="40">
        <v>19</v>
      </c>
      <c r="C37" s="732" t="s">
        <v>86</v>
      </c>
      <c r="D37" s="701"/>
      <c r="E37" s="71" t="s">
        <v>23</v>
      </c>
      <c r="F37" s="82"/>
      <c r="G37" s="82"/>
      <c r="H37" s="82"/>
      <c r="I37" s="82"/>
      <c r="J37" s="82">
        <v>2</v>
      </c>
      <c r="K37" s="82">
        <v>2</v>
      </c>
      <c r="L37" s="82"/>
      <c r="M37" s="82"/>
      <c r="N37" s="82"/>
      <c r="O37" s="82"/>
      <c r="P37" s="46">
        <f t="shared" si="2"/>
        <v>2</v>
      </c>
      <c r="Q37" s="23"/>
    </row>
    <row r="38" spans="1:25" ht="12.75" customHeight="1">
      <c r="A38" s="443">
        <f t="shared" si="4"/>
        <v>31</v>
      </c>
      <c r="B38" s="40">
        <v>20</v>
      </c>
      <c r="C38" s="732" t="s">
        <v>87</v>
      </c>
      <c r="D38" s="701"/>
      <c r="E38" s="71" t="s">
        <v>27</v>
      </c>
      <c r="F38" s="82"/>
      <c r="G38" s="82"/>
      <c r="H38" s="82"/>
      <c r="I38" s="82"/>
      <c r="J38" s="82"/>
      <c r="K38" s="82"/>
      <c r="L38" s="82">
        <v>3</v>
      </c>
      <c r="M38" s="82">
        <v>3</v>
      </c>
      <c r="N38" s="82">
        <v>2</v>
      </c>
      <c r="O38" s="82"/>
      <c r="P38" s="46">
        <f t="shared" si="2"/>
        <v>4</v>
      </c>
      <c r="Q38" s="23"/>
    </row>
    <row r="39" spans="1:25" ht="12.75" customHeight="1">
      <c r="A39" s="443">
        <f t="shared" si="4"/>
        <v>41</v>
      </c>
      <c r="B39" s="40">
        <v>21</v>
      </c>
      <c r="C39" s="732" t="s">
        <v>88</v>
      </c>
      <c r="D39" s="701"/>
      <c r="E39" s="71" t="s">
        <v>23</v>
      </c>
      <c r="F39" s="82">
        <v>2</v>
      </c>
      <c r="G39" s="82">
        <v>2</v>
      </c>
      <c r="H39" s="82">
        <v>2</v>
      </c>
      <c r="I39" s="82">
        <v>2</v>
      </c>
      <c r="J39" s="82">
        <v>2</v>
      </c>
      <c r="K39" s="82">
        <v>2</v>
      </c>
      <c r="L39" s="82"/>
      <c r="M39" s="82"/>
      <c r="N39" s="82"/>
      <c r="O39" s="82"/>
      <c r="P39" s="46">
        <f t="shared" si="2"/>
        <v>6</v>
      </c>
      <c r="Q39" s="23"/>
    </row>
    <row r="40" spans="1:25" ht="12.75" customHeight="1">
      <c r="A40" s="443">
        <f t="shared" si="4"/>
        <v>11</v>
      </c>
      <c r="B40" s="40">
        <v>22</v>
      </c>
      <c r="C40" s="732" t="s">
        <v>89</v>
      </c>
      <c r="D40" s="701"/>
      <c r="E40" s="71" t="s">
        <v>27</v>
      </c>
      <c r="F40" s="82"/>
      <c r="G40" s="82"/>
      <c r="H40" s="82"/>
      <c r="I40" s="82"/>
      <c r="J40" s="82"/>
      <c r="K40" s="82"/>
      <c r="L40" s="82">
        <v>2</v>
      </c>
      <c r="M40" s="82">
        <v>2</v>
      </c>
      <c r="N40" s="82"/>
      <c r="O40" s="82"/>
      <c r="P40" s="46">
        <f t="shared" si="2"/>
        <v>2</v>
      </c>
      <c r="Q40" s="23"/>
    </row>
    <row r="41" spans="1:25" ht="12.75" customHeight="1">
      <c r="A41" s="443">
        <f t="shared" si="4"/>
        <v>33</v>
      </c>
      <c r="B41" s="40">
        <v>23</v>
      </c>
      <c r="C41" s="732" t="s">
        <v>90</v>
      </c>
      <c r="D41" s="701"/>
      <c r="E41" s="71" t="s">
        <v>27</v>
      </c>
      <c r="F41" s="82"/>
      <c r="G41" s="82"/>
      <c r="H41" s="82">
        <v>1</v>
      </c>
      <c r="I41" s="82">
        <v>1</v>
      </c>
      <c r="J41" s="82">
        <v>2</v>
      </c>
      <c r="K41" s="82">
        <v>2</v>
      </c>
      <c r="L41" s="82">
        <v>1</v>
      </c>
      <c r="M41" s="82">
        <v>1</v>
      </c>
      <c r="N41" s="82"/>
      <c r="O41" s="82"/>
      <c r="P41" s="46">
        <f t="shared" si="2"/>
        <v>4</v>
      </c>
      <c r="Q41" s="23"/>
    </row>
    <row r="42" spans="1:25" ht="12.75" customHeight="1">
      <c r="A42" s="443"/>
      <c r="B42" s="73" t="s">
        <v>91</v>
      </c>
      <c r="C42" s="74"/>
      <c r="D42" s="74"/>
      <c r="E42" s="74"/>
      <c r="F42" s="75">
        <f>SUM(F32:F41)</f>
        <v>6</v>
      </c>
      <c r="G42" s="75">
        <f t="shared" ref="G42:O42" si="5">SUM(G32:G41)</f>
        <v>6</v>
      </c>
      <c r="H42" s="75">
        <f t="shared" si="5"/>
        <v>6</v>
      </c>
      <c r="I42" s="75">
        <f t="shared" si="5"/>
        <v>6</v>
      </c>
      <c r="J42" s="75">
        <f t="shared" si="5"/>
        <v>8</v>
      </c>
      <c r="K42" s="75">
        <f t="shared" si="5"/>
        <v>8</v>
      </c>
      <c r="L42" s="75">
        <f t="shared" si="5"/>
        <v>7</v>
      </c>
      <c r="M42" s="75">
        <f t="shared" si="5"/>
        <v>7</v>
      </c>
      <c r="N42" s="75">
        <f t="shared" si="5"/>
        <v>2</v>
      </c>
      <c r="O42" s="75">
        <f t="shared" si="5"/>
        <v>0</v>
      </c>
      <c r="P42" s="59">
        <f t="shared" si="2"/>
        <v>28</v>
      </c>
      <c r="Q42" s="23"/>
    </row>
    <row r="43" spans="1:25" ht="12.75" customHeight="1">
      <c r="A43" s="443">
        <f t="shared" si="4"/>
        <v>39</v>
      </c>
      <c r="B43" s="18">
        <v>24</v>
      </c>
      <c r="C43" s="700" t="s">
        <v>92</v>
      </c>
      <c r="D43" s="701"/>
      <c r="E43" s="71" t="s">
        <v>23</v>
      </c>
      <c r="F43" s="82">
        <v>2</v>
      </c>
      <c r="G43" s="82">
        <v>2</v>
      </c>
      <c r="H43" s="82">
        <v>2</v>
      </c>
      <c r="I43" s="82">
        <v>2</v>
      </c>
      <c r="J43" s="82"/>
      <c r="K43" s="82"/>
      <c r="L43" s="82"/>
      <c r="M43" s="82"/>
      <c r="N43" s="82"/>
      <c r="O43" s="82"/>
      <c r="P43" s="46">
        <f t="shared" si="2"/>
        <v>4</v>
      </c>
      <c r="Q43" s="23"/>
    </row>
    <row r="44" spans="1:25" ht="12.75" customHeight="1">
      <c r="A44" s="443">
        <f t="shared" si="4"/>
        <v>32</v>
      </c>
      <c r="B44" s="79">
        <v>25</v>
      </c>
      <c r="C44" s="743" t="s">
        <v>93</v>
      </c>
      <c r="D44" s="738"/>
      <c r="E44" s="71" t="s">
        <v>23</v>
      </c>
      <c r="F44" s="82"/>
      <c r="G44" s="82"/>
      <c r="H44" s="82">
        <v>2</v>
      </c>
      <c r="I44" s="82">
        <v>2</v>
      </c>
      <c r="J44" s="82">
        <v>1</v>
      </c>
      <c r="K44" s="82">
        <v>1</v>
      </c>
      <c r="L44" s="82"/>
      <c r="M44" s="82"/>
      <c r="N44" s="82"/>
      <c r="O44" s="82"/>
      <c r="P44" s="46">
        <f t="shared" si="2"/>
        <v>3</v>
      </c>
      <c r="Q44" s="23"/>
    </row>
    <row r="45" spans="1:25" ht="12.75" customHeight="1">
      <c r="A45" s="443">
        <f t="shared" si="4"/>
        <v>31</v>
      </c>
      <c r="B45" s="18">
        <v>26</v>
      </c>
      <c r="C45" s="700" t="s">
        <v>94</v>
      </c>
      <c r="D45" s="701"/>
      <c r="E45" s="71" t="s">
        <v>23</v>
      </c>
      <c r="F45" s="82">
        <v>3</v>
      </c>
      <c r="G45" s="82">
        <v>3</v>
      </c>
      <c r="H45" s="82">
        <v>2</v>
      </c>
      <c r="I45" s="82">
        <v>2</v>
      </c>
      <c r="J45" s="82">
        <v>3</v>
      </c>
      <c r="K45" s="82">
        <v>3</v>
      </c>
      <c r="L45" s="82"/>
      <c r="M45" s="82"/>
      <c r="N45" s="82"/>
      <c r="O45" s="82"/>
      <c r="P45" s="46">
        <f t="shared" si="2"/>
        <v>8</v>
      </c>
      <c r="Q45" s="23"/>
    </row>
    <row r="46" spans="1:25" ht="12.75" customHeight="1">
      <c r="A46" s="443">
        <f t="shared" si="4"/>
        <v>43</v>
      </c>
      <c r="B46" s="79">
        <v>27</v>
      </c>
      <c r="C46" s="700" t="s">
        <v>95</v>
      </c>
      <c r="D46" s="701"/>
      <c r="E46" s="71" t="s">
        <v>27</v>
      </c>
      <c r="F46" s="82"/>
      <c r="G46" s="82"/>
      <c r="H46" s="82"/>
      <c r="I46" s="82"/>
      <c r="J46" s="82">
        <v>1</v>
      </c>
      <c r="K46" s="82">
        <v>1</v>
      </c>
      <c r="L46" s="82">
        <v>4</v>
      </c>
      <c r="M46" s="82">
        <v>4</v>
      </c>
      <c r="N46" s="82">
        <v>3</v>
      </c>
      <c r="O46" s="82"/>
      <c r="P46" s="46">
        <f t="shared" si="2"/>
        <v>6.5</v>
      </c>
      <c r="Q46" s="23"/>
    </row>
    <row r="47" spans="1:25" ht="12.75" customHeight="1">
      <c r="A47" s="443">
        <f t="shared" si="4"/>
        <v>20</v>
      </c>
      <c r="B47" s="18">
        <v>28</v>
      </c>
      <c r="C47" s="700" t="s">
        <v>96</v>
      </c>
      <c r="D47" s="701"/>
      <c r="E47" s="71" t="s">
        <v>27</v>
      </c>
      <c r="F47" s="82"/>
      <c r="G47" s="82"/>
      <c r="H47" s="82"/>
      <c r="I47" s="82"/>
      <c r="J47" s="82"/>
      <c r="K47" s="82"/>
      <c r="L47" s="82">
        <v>2</v>
      </c>
      <c r="M47" s="82">
        <v>2</v>
      </c>
      <c r="N47" s="82">
        <v>2</v>
      </c>
      <c r="O47" s="82"/>
      <c r="P47" s="46">
        <f t="shared" si="2"/>
        <v>3</v>
      </c>
      <c r="Q47" s="23"/>
    </row>
    <row r="48" spans="1:25" s="470" customFormat="1" ht="12.75" customHeight="1">
      <c r="A48" s="443"/>
      <c r="B48" s="79">
        <v>29</v>
      </c>
      <c r="C48" s="718" t="s">
        <v>344</v>
      </c>
      <c r="D48" s="719"/>
      <c r="E48" s="474" t="s">
        <v>306</v>
      </c>
      <c r="F48" s="91"/>
      <c r="G48" s="91"/>
      <c r="H48" s="91"/>
      <c r="I48" s="91"/>
      <c r="J48" s="91"/>
      <c r="K48" s="91"/>
      <c r="L48" s="91"/>
      <c r="M48" s="91"/>
      <c r="N48" s="91"/>
      <c r="O48" s="476">
        <v>3</v>
      </c>
      <c r="P48" s="88">
        <f t="shared" si="2"/>
        <v>1.5</v>
      </c>
      <c r="Q48" s="23"/>
    </row>
    <row r="49" spans="1:24" ht="12.75" customHeight="1">
      <c r="A49" s="443">
        <f t="shared" si="4"/>
        <v>37</v>
      </c>
      <c r="B49" s="18">
        <v>30</v>
      </c>
      <c r="C49" s="741" t="s">
        <v>345</v>
      </c>
      <c r="D49" s="742"/>
      <c r="E49" s="479" t="s">
        <v>306</v>
      </c>
      <c r="F49" s="91"/>
      <c r="G49" s="91"/>
      <c r="H49" s="91"/>
      <c r="I49" s="91"/>
      <c r="J49" s="91"/>
      <c r="K49" s="91"/>
      <c r="L49" s="91"/>
      <c r="M49" s="91"/>
      <c r="N49" s="91"/>
      <c r="O49" s="82">
        <v>3</v>
      </c>
      <c r="P49" s="88">
        <f t="shared" si="2"/>
        <v>1.5</v>
      </c>
      <c r="Q49" s="23"/>
    </row>
    <row r="50" spans="1:24" s="674" customFormat="1" ht="12.75" customHeight="1">
      <c r="A50" s="443"/>
      <c r="B50" s="79">
        <v>31</v>
      </c>
      <c r="C50" s="720" t="s">
        <v>337</v>
      </c>
      <c r="D50" s="721"/>
      <c r="E50" s="71" t="s">
        <v>306</v>
      </c>
      <c r="F50" s="91"/>
      <c r="G50" s="91"/>
      <c r="H50" s="91"/>
      <c r="I50" s="91"/>
      <c r="J50" s="91"/>
      <c r="K50" s="91"/>
      <c r="L50" s="91"/>
      <c r="M50" s="91"/>
      <c r="N50" s="91"/>
      <c r="O50" s="82">
        <v>1</v>
      </c>
      <c r="P50" s="88">
        <f t="shared" si="2"/>
        <v>0.5</v>
      </c>
      <c r="Q50" s="23"/>
    </row>
    <row r="51" spans="1:24" ht="12.75" customHeight="1">
      <c r="A51" s="443">
        <f t="shared" si="4"/>
        <v>17</v>
      </c>
      <c r="B51" s="709">
        <v>32</v>
      </c>
      <c r="C51" s="737" t="s">
        <v>97</v>
      </c>
      <c r="D51" s="738"/>
      <c r="E51" s="85" t="s">
        <v>23</v>
      </c>
      <c r="F51" s="87"/>
      <c r="G51" s="87"/>
      <c r="H51" s="87"/>
      <c r="I51" s="87"/>
      <c r="J51" s="87"/>
      <c r="K51" s="87" t="s">
        <v>98</v>
      </c>
      <c r="L51" s="87"/>
      <c r="M51" s="87"/>
      <c r="N51" s="87"/>
      <c r="O51" s="87"/>
      <c r="P51" s="87"/>
      <c r="Q51" s="23"/>
    </row>
    <row r="52" spans="1:24" ht="12.75" customHeight="1">
      <c r="A52" s="443">
        <f t="shared" si="4"/>
        <v>0</v>
      </c>
      <c r="B52" s="710"/>
      <c r="C52" s="739"/>
      <c r="D52" s="740"/>
      <c r="E52" s="81" t="s">
        <v>23</v>
      </c>
      <c r="F52" s="87"/>
      <c r="G52" s="87"/>
      <c r="H52" s="87"/>
      <c r="I52" s="87"/>
      <c r="J52" s="87"/>
      <c r="K52" s="87"/>
      <c r="L52" s="87"/>
      <c r="M52" s="87" t="s">
        <v>98</v>
      </c>
      <c r="N52" s="87"/>
      <c r="O52" s="87"/>
      <c r="P52" s="68"/>
      <c r="Q52" s="23"/>
    </row>
    <row r="53" spans="1:24" ht="12.75" customHeight="1">
      <c r="B53" s="89" t="s">
        <v>99</v>
      </c>
      <c r="C53" s="90"/>
      <c r="D53" s="74"/>
      <c r="E53" s="74"/>
      <c r="F53" s="255">
        <f>SUM(F43:F52)</f>
        <v>5</v>
      </c>
      <c r="G53" s="255">
        <f t="shared" ref="G53:O53" si="6">SUM(G43:G52)</f>
        <v>5</v>
      </c>
      <c r="H53" s="255">
        <f t="shared" si="6"/>
        <v>6</v>
      </c>
      <c r="I53" s="255">
        <f t="shared" si="6"/>
        <v>6</v>
      </c>
      <c r="J53" s="255">
        <f t="shared" si="6"/>
        <v>5</v>
      </c>
      <c r="K53" s="255">
        <f t="shared" si="6"/>
        <v>5</v>
      </c>
      <c r="L53" s="255">
        <f t="shared" si="6"/>
        <v>6</v>
      </c>
      <c r="M53" s="255">
        <f t="shared" si="6"/>
        <v>6</v>
      </c>
      <c r="N53" s="255">
        <f t="shared" si="6"/>
        <v>5</v>
      </c>
      <c r="O53" s="255">
        <f t="shared" si="6"/>
        <v>7</v>
      </c>
      <c r="P53" s="59">
        <f>SUM(F53:O53)/2</f>
        <v>28</v>
      </c>
      <c r="Q53" s="23"/>
    </row>
    <row r="54" spans="1:24" ht="12.75" customHeight="1">
      <c r="B54" s="94" t="s">
        <v>106</v>
      </c>
      <c r="C54" s="95"/>
      <c r="D54" s="96"/>
      <c r="E54" s="96"/>
      <c r="F54" s="124">
        <f>SUM(F53,F42)</f>
        <v>11</v>
      </c>
      <c r="G54" s="124">
        <f t="shared" ref="G54:O54" si="7">SUM(G53,G42)</f>
        <v>11</v>
      </c>
      <c r="H54" s="124">
        <f t="shared" si="7"/>
        <v>12</v>
      </c>
      <c r="I54" s="124">
        <f t="shared" si="7"/>
        <v>12</v>
      </c>
      <c r="J54" s="124">
        <f t="shared" si="7"/>
        <v>13</v>
      </c>
      <c r="K54" s="124">
        <f t="shared" si="7"/>
        <v>13</v>
      </c>
      <c r="L54" s="124">
        <f t="shared" si="7"/>
        <v>13</v>
      </c>
      <c r="M54" s="124">
        <f t="shared" si="7"/>
        <v>13</v>
      </c>
      <c r="N54" s="124">
        <f t="shared" si="7"/>
        <v>7</v>
      </c>
      <c r="O54" s="124">
        <f t="shared" si="7"/>
        <v>7</v>
      </c>
      <c r="P54" s="254">
        <f>SUM(F54:O54)/2</f>
        <v>56</v>
      </c>
      <c r="Q54" s="23"/>
      <c r="S54">
        <f>(P53/P54)*100</f>
        <v>50</v>
      </c>
      <c r="T54" t="s">
        <v>110</v>
      </c>
    </row>
    <row r="55" spans="1:24" ht="12.75" customHeight="1">
      <c r="B55" s="708" t="s">
        <v>112</v>
      </c>
      <c r="C55" s="703"/>
      <c r="D55" s="703"/>
      <c r="E55" s="704"/>
      <c r="F55" s="256">
        <v>11</v>
      </c>
      <c r="G55" s="256">
        <v>11</v>
      </c>
      <c r="H55" s="99">
        <v>12</v>
      </c>
      <c r="I55" s="99">
        <v>12</v>
      </c>
      <c r="J55" s="99">
        <v>13</v>
      </c>
      <c r="K55" s="99">
        <v>13</v>
      </c>
      <c r="L55" s="257">
        <v>13</v>
      </c>
      <c r="M55" s="257">
        <v>13</v>
      </c>
      <c r="N55" s="258">
        <v>7</v>
      </c>
      <c r="O55" s="259">
        <v>7</v>
      </c>
      <c r="P55" s="99">
        <f>SUM(F55:O55)/2</f>
        <v>56</v>
      </c>
      <c r="Q55" s="23"/>
    </row>
    <row r="56" spans="1:24" ht="12.75" customHeight="1">
      <c r="A56" s="5"/>
      <c r="B56" s="732" t="s">
        <v>114</v>
      </c>
      <c r="C56" s="703"/>
      <c r="D56" s="703"/>
      <c r="E56" s="704"/>
      <c r="F56" s="102"/>
      <c r="G56" s="102"/>
      <c r="H56" s="102"/>
      <c r="I56" s="102"/>
      <c r="J56" s="102"/>
      <c r="K56" s="102" t="s">
        <v>23</v>
      </c>
      <c r="L56" s="102"/>
      <c r="M56" s="102"/>
      <c r="N56" s="102" t="s">
        <v>27</v>
      </c>
      <c r="O56" s="102"/>
      <c r="P56" s="103">
        <v>2</v>
      </c>
      <c r="Q56" s="23"/>
      <c r="R56" s="5"/>
      <c r="S56" s="5"/>
      <c r="T56" s="5"/>
      <c r="U56" s="5"/>
      <c r="V56" s="5"/>
      <c r="W56" s="5"/>
      <c r="X56" s="5"/>
    </row>
    <row r="57" spans="1:24" ht="34.5" customHeight="1">
      <c r="B57" s="711" t="s">
        <v>59</v>
      </c>
      <c r="C57" s="712"/>
      <c r="D57" s="713"/>
      <c r="E57" s="714"/>
      <c r="F57" s="448">
        <f>F54+F27+F31</f>
        <v>34</v>
      </c>
      <c r="G57" s="448">
        <f t="shared" ref="G57:O57" si="8">G54+G27+G31</f>
        <v>34</v>
      </c>
      <c r="H57" s="448">
        <f t="shared" si="8"/>
        <v>35</v>
      </c>
      <c r="I57" s="448">
        <f t="shared" si="8"/>
        <v>35</v>
      </c>
      <c r="J57" s="448">
        <f t="shared" si="8"/>
        <v>36</v>
      </c>
      <c r="K57" s="448">
        <f t="shared" si="8"/>
        <v>36</v>
      </c>
      <c r="L57" s="448">
        <f t="shared" si="8"/>
        <v>36</v>
      </c>
      <c r="M57" s="448">
        <f t="shared" si="8"/>
        <v>36</v>
      </c>
      <c r="N57" s="448">
        <f t="shared" si="8"/>
        <v>26</v>
      </c>
      <c r="O57" s="448">
        <f t="shared" si="8"/>
        <v>24</v>
      </c>
      <c r="P57" s="39">
        <f>SUM(F57:O57)/2</f>
        <v>166</v>
      </c>
      <c r="Q57" s="23"/>
    </row>
    <row r="58" spans="1:24" ht="27.75" customHeight="1">
      <c r="B58" s="462"/>
      <c r="C58" s="715" t="s">
        <v>276</v>
      </c>
      <c r="D58" s="706" t="s">
        <v>116</v>
      </c>
      <c r="E58" s="707"/>
      <c r="F58" s="111">
        <v>1</v>
      </c>
      <c r="G58" s="113">
        <v>1</v>
      </c>
      <c r="H58" s="113">
        <v>1</v>
      </c>
      <c r="I58" s="113">
        <v>1</v>
      </c>
      <c r="J58" s="113"/>
      <c r="K58" s="113"/>
      <c r="L58" s="113"/>
      <c r="M58" s="113"/>
      <c r="N58" s="113">
        <v>2</v>
      </c>
      <c r="O58" s="113">
        <v>2</v>
      </c>
      <c r="P58" s="698">
        <f>SUM(F58:O59)/2</f>
        <v>4</v>
      </c>
      <c r="Q58" s="23"/>
    </row>
    <row r="59" spans="1:24" s="458" customFormat="1" ht="15" customHeight="1">
      <c r="B59" s="462"/>
      <c r="C59" s="715"/>
      <c r="D59" s="716" t="s">
        <v>39</v>
      </c>
      <c r="E59" s="717"/>
      <c r="F59" s="460"/>
      <c r="G59" s="461"/>
      <c r="H59" s="461"/>
      <c r="I59" s="461"/>
      <c r="J59" s="461"/>
      <c r="K59" s="461"/>
      <c r="L59" s="461"/>
      <c r="M59" s="461"/>
      <c r="N59" s="461"/>
      <c r="O59" s="461"/>
      <c r="P59" s="699"/>
      <c r="Q59" s="23"/>
    </row>
    <row r="60" spans="1:24" ht="12.75" customHeight="1">
      <c r="B60" s="69">
        <v>1</v>
      </c>
      <c r="C60" s="705" t="s">
        <v>117</v>
      </c>
      <c r="D60" s="703"/>
      <c r="E60" s="704"/>
      <c r="F60" s="117">
        <v>1</v>
      </c>
      <c r="G60" s="117">
        <v>1</v>
      </c>
      <c r="H60" s="117">
        <v>1</v>
      </c>
      <c r="I60" s="117">
        <v>1</v>
      </c>
      <c r="J60" s="117">
        <v>1</v>
      </c>
      <c r="K60" s="117">
        <v>1</v>
      </c>
      <c r="L60" s="117">
        <v>1</v>
      </c>
      <c r="M60" s="117">
        <v>1</v>
      </c>
      <c r="N60" s="117">
        <v>1</v>
      </c>
      <c r="O60" s="117">
        <v>1</v>
      </c>
      <c r="P60" s="119" t="s">
        <v>118</v>
      </c>
      <c r="Q60" s="5"/>
    </row>
    <row r="61" spans="1:24" ht="12.75" customHeight="1">
      <c r="B61" s="69">
        <v>2</v>
      </c>
      <c r="C61" s="702" t="s">
        <v>342</v>
      </c>
      <c r="D61" s="703"/>
      <c r="E61" s="704"/>
      <c r="F61" s="117"/>
      <c r="G61" s="117"/>
      <c r="H61" s="117">
        <v>1</v>
      </c>
      <c r="I61" s="117">
        <v>1</v>
      </c>
      <c r="J61" s="117">
        <v>1</v>
      </c>
      <c r="K61" s="117">
        <v>1</v>
      </c>
      <c r="L61" s="117"/>
      <c r="M61" s="122"/>
      <c r="N61" s="123"/>
      <c r="O61" s="123"/>
      <c r="P61" s="119" t="s">
        <v>118</v>
      </c>
      <c r="Q61" s="5"/>
    </row>
    <row r="62" spans="1:24" ht="12.75" customHeight="1">
      <c r="B62" s="69">
        <v>3</v>
      </c>
      <c r="C62" s="702" t="s">
        <v>119</v>
      </c>
      <c r="D62" s="703"/>
      <c r="E62" s="704"/>
      <c r="F62" s="117"/>
      <c r="G62" s="117"/>
      <c r="H62" s="117"/>
      <c r="I62" s="117"/>
      <c r="J62" s="117"/>
      <c r="K62" s="117"/>
      <c r="L62" s="117"/>
      <c r="M62" s="122"/>
      <c r="N62" s="123"/>
      <c r="O62" s="123"/>
      <c r="P62" s="119" t="s">
        <v>118</v>
      </c>
      <c r="Q62" s="5"/>
    </row>
    <row r="63" spans="1:24" ht="12.75" customHeight="1">
      <c r="B63" s="69">
        <v>4</v>
      </c>
      <c r="C63" s="702" t="s">
        <v>244</v>
      </c>
      <c r="D63" s="703"/>
      <c r="E63" s="704"/>
      <c r="F63" s="117"/>
      <c r="G63" s="117"/>
      <c r="H63" s="117"/>
      <c r="I63" s="117"/>
      <c r="J63" s="117"/>
      <c r="K63" s="117"/>
      <c r="L63" s="117"/>
      <c r="M63" s="122"/>
      <c r="N63" s="123"/>
      <c r="O63" s="123"/>
      <c r="P63" s="119" t="s">
        <v>118</v>
      </c>
      <c r="Q63" s="5"/>
    </row>
    <row r="64" spans="1:24" ht="12.75" customHeight="1">
      <c r="B64" s="69">
        <v>5</v>
      </c>
      <c r="C64" s="702" t="s">
        <v>121</v>
      </c>
      <c r="D64" s="703"/>
      <c r="E64" s="704"/>
      <c r="F64" s="117"/>
      <c r="G64" s="117"/>
      <c r="H64" s="117"/>
      <c r="I64" s="117"/>
      <c r="J64" s="117"/>
      <c r="K64" s="117"/>
      <c r="L64" s="117"/>
      <c r="M64" s="122"/>
      <c r="N64" s="123"/>
      <c r="O64" s="123"/>
      <c r="P64" s="119" t="s">
        <v>118</v>
      </c>
      <c r="Q64" s="5"/>
    </row>
    <row r="65" spans="1:24" ht="12.75" customHeight="1">
      <c r="B65" s="69">
        <v>6</v>
      </c>
      <c r="C65" s="702" t="s">
        <v>122</v>
      </c>
      <c r="D65" s="703"/>
      <c r="E65" s="704"/>
      <c r="F65" s="117"/>
      <c r="G65" s="117"/>
      <c r="H65" s="117"/>
      <c r="I65" s="117"/>
      <c r="J65" s="117"/>
      <c r="K65" s="117"/>
      <c r="L65" s="117"/>
      <c r="M65" s="122"/>
      <c r="N65" s="123"/>
      <c r="O65" s="123"/>
      <c r="P65" s="119" t="s">
        <v>118</v>
      </c>
      <c r="Q65" s="5"/>
    </row>
    <row r="66" spans="1:24" ht="12.75" customHeight="1">
      <c r="B66" s="69">
        <v>7</v>
      </c>
      <c r="C66" s="702" t="s">
        <v>123</v>
      </c>
      <c r="D66" s="703"/>
      <c r="E66" s="704"/>
      <c r="F66" s="117"/>
      <c r="G66" s="117"/>
      <c r="H66" s="117"/>
      <c r="I66" s="117"/>
      <c r="J66" s="117"/>
      <c r="K66" s="117"/>
      <c r="L66" s="117"/>
      <c r="M66" s="122"/>
      <c r="N66" s="123"/>
      <c r="O66" s="123"/>
      <c r="P66" s="119" t="s">
        <v>118</v>
      </c>
      <c r="Q66" s="5"/>
    </row>
    <row r="67" spans="1:24" ht="12.75" customHeight="1">
      <c r="B67" s="69">
        <v>8</v>
      </c>
      <c r="C67" s="702" t="s">
        <v>124</v>
      </c>
      <c r="D67" s="703"/>
      <c r="E67" s="704"/>
      <c r="F67" s="117"/>
      <c r="G67" s="117"/>
      <c r="H67" s="117"/>
      <c r="I67" s="117"/>
      <c r="J67" s="117"/>
      <c r="K67" s="117"/>
      <c r="L67" s="117"/>
      <c r="M67" s="122"/>
      <c r="N67" s="123"/>
      <c r="O67" s="123"/>
      <c r="P67" s="119" t="s">
        <v>118</v>
      </c>
      <c r="Q67" s="5"/>
    </row>
    <row r="68" spans="1:24" ht="12.75" customHeight="1">
      <c r="B68" s="69">
        <v>9</v>
      </c>
      <c r="C68" s="702" t="s">
        <v>125</v>
      </c>
      <c r="D68" s="703"/>
      <c r="E68" s="704"/>
      <c r="F68" s="117" t="s">
        <v>126</v>
      </c>
      <c r="G68" s="117"/>
      <c r="H68" s="117"/>
      <c r="I68" s="117"/>
      <c r="J68" s="117"/>
      <c r="K68" s="117"/>
      <c r="L68" s="117"/>
      <c r="M68" s="122"/>
      <c r="N68" s="123"/>
      <c r="O68" s="123" t="s">
        <v>126</v>
      </c>
      <c r="P68" s="119" t="s">
        <v>118</v>
      </c>
      <c r="Q68" s="5"/>
    </row>
    <row r="69" spans="1:24" ht="12.75" customHeight="1">
      <c r="A69" s="42"/>
      <c r="B69" s="69">
        <v>10</v>
      </c>
      <c r="C69" s="702" t="s">
        <v>128</v>
      </c>
      <c r="D69" s="703"/>
      <c r="E69" s="704"/>
      <c r="F69" s="466"/>
      <c r="G69" s="466"/>
      <c r="H69" s="466"/>
      <c r="I69" s="466"/>
      <c r="J69" s="466"/>
      <c r="K69" s="466"/>
      <c r="L69" s="466"/>
      <c r="M69" s="467"/>
      <c r="N69" s="468"/>
      <c r="O69" s="468"/>
      <c r="P69" s="127" t="s">
        <v>118</v>
      </c>
      <c r="Q69" s="42"/>
      <c r="R69" s="42"/>
      <c r="S69" s="42"/>
      <c r="T69" s="42"/>
      <c r="U69" s="42"/>
      <c r="V69" s="42"/>
      <c r="W69" s="42"/>
      <c r="X69" s="42"/>
    </row>
    <row r="70" spans="1:24" ht="12.75" customHeight="1">
      <c r="A70" s="42"/>
      <c r="B70" s="725" t="s">
        <v>129</v>
      </c>
      <c r="C70" s="703"/>
      <c r="D70" s="703"/>
      <c r="E70" s="726"/>
      <c r="F70" s="469">
        <f t="shared" ref="F70:O70" si="9">SUM(F58:F69)</f>
        <v>2</v>
      </c>
      <c r="G70" s="469">
        <f t="shared" si="9"/>
        <v>2</v>
      </c>
      <c r="H70" s="469">
        <f t="shared" si="9"/>
        <v>3</v>
      </c>
      <c r="I70" s="469">
        <f t="shared" si="9"/>
        <v>3</v>
      </c>
      <c r="J70" s="469">
        <f t="shared" si="9"/>
        <v>2</v>
      </c>
      <c r="K70" s="469">
        <f t="shared" si="9"/>
        <v>2</v>
      </c>
      <c r="L70" s="469">
        <f t="shared" si="9"/>
        <v>1</v>
      </c>
      <c r="M70" s="469">
        <f t="shared" si="9"/>
        <v>1</v>
      </c>
      <c r="N70" s="469">
        <f t="shared" si="9"/>
        <v>3</v>
      </c>
      <c r="O70" s="469">
        <f t="shared" si="9"/>
        <v>3</v>
      </c>
      <c r="P70" s="465">
        <f>SUM(F70:O70)</f>
        <v>22</v>
      </c>
      <c r="Q70" s="42"/>
      <c r="R70" s="42"/>
      <c r="S70" s="42"/>
      <c r="T70" s="42"/>
      <c r="U70" s="42"/>
      <c r="V70" s="42"/>
      <c r="W70" s="42"/>
      <c r="X70" s="42"/>
    </row>
    <row r="71" spans="1:24" ht="12.75" customHeight="1">
      <c r="A71" s="42"/>
      <c r="B71" s="131"/>
      <c r="C71" s="727" t="s">
        <v>222</v>
      </c>
      <c r="D71" s="728"/>
      <c r="E71" s="5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42"/>
      <c r="R71" s="42"/>
      <c r="S71" s="42"/>
      <c r="T71" s="42"/>
      <c r="U71" s="42"/>
      <c r="V71" s="42"/>
      <c r="W71" s="42"/>
      <c r="X71" s="42"/>
    </row>
    <row r="72" spans="1:24" ht="12.75" customHeight="1">
      <c r="B72" s="131"/>
      <c r="C72" s="5" t="s">
        <v>77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24" ht="12.75" customHeight="1">
      <c r="B73" s="53"/>
      <c r="C73" s="53" t="s">
        <v>134</v>
      </c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"/>
    </row>
    <row r="74" spans="1:24" ht="12.75" customHeight="1">
      <c r="B74" s="53"/>
      <c r="C74" s="53"/>
      <c r="D74" s="53"/>
      <c r="E74" s="53"/>
      <c r="F74" s="724" t="s">
        <v>78</v>
      </c>
      <c r="G74" s="703"/>
      <c r="H74" s="703"/>
      <c r="I74" s="703"/>
      <c r="J74" s="703"/>
      <c r="K74" s="703"/>
      <c r="L74" s="703"/>
      <c r="M74" s="703"/>
      <c r="N74" s="703"/>
      <c r="O74" s="704"/>
      <c r="P74" s="53"/>
      <c r="Q74" s="5"/>
    </row>
    <row r="75" spans="1:24" ht="12.75" customHeight="1">
      <c r="B75" s="53"/>
      <c r="C75" s="53"/>
      <c r="D75" s="53"/>
      <c r="E75" s="5"/>
      <c r="F75" s="722">
        <v>34</v>
      </c>
      <c r="G75" s="723"/>
      <c r="H75" s="722">
        <v>35</v>
      </c>
      <c r="I75" s="723"/>
      <c r="J75" s="722">
        <v>36</v>
      </c>
      <c r="K75" s="723"/>
      <c r="L75" s="722">
        <v>36</v>
      </c>
      <c r="M75" s="723"/>
      <c r="N75" s="722">
        <v>25</v>
      </c>
      <c r="O75" s="723"/>
      <c r="P75" s="53"/>
      <c r="Q75" s="5"/>
      <c r="R75" s="458"/>
    </row>
    <row r="76" spans="1:24" ht="12.75" customHeight="1">
      <c r="C76" s="15"/>
      <c r="D76" s="15"/>
      <c r="E76" s="5"/>
      <c r="Q76" s="5"/>
    </row>
    <row r="77" spans="1:24" ht="12.75" customHeight="1">
      <c r="C77" s="5"/>
      <c r="D77" s="5"/>
      <c r="E77" s="5"/>
      <c r="Q77" s="5"/>
    </row>
    <row r="78" spans="1:24" ht="12.75" customHeight="1">
      <c r="C78" s="5"/>
      <c r="D78" s="5"/>
      <c r="E78" s="5"/>
      <c r="Q78" s="5"/>
    </row>
    <row r="79" spans="1:24" ht="12.75" customHeight="1">
      <c r="C79" s="5"/>
      <c r="D79" s="5"/>
      <c r="E79" s="5"/>
      <c r="Q79" s="5"/>
    </row>
    <row r="80" spans="1:24" ht="12.75" customHeight="1">
      <c r="C80" s="136"/>
      <c r="D80" s="5"/>
      <c r="Q80" s="5"/>
    </row>
    <row r="81" spans="3:17" ht="12.75" customHeight="1">
      <c r="C81" s="5"/>
      <c r="D81" s="5"/>
      <c r="Q81" s="5"/>
    </row>
    <row r="82" spans="3:17" ht="12.75" customHeight="1">
      <c r="C82" s="5"/>
      <c r="D82" s="5"/>
      <c r="H82" s="137"/>
      <c r="I82" s="137"/>
      <c r="J82" s="137"/>
      <c r="K82" s="137"/>
      <c r="L82" s="137"/>
      <c r="M82" s="137"/>
      <c r="Q82" s="5"/>
    </row>
    <row r="83" spans="3:17" ht="12.75" customHeight="1">
      <c r="C83" s="136"/>
      <c r="D83" s="5"/>
      <c r="Q83" s="5"/>
    </row>
    <row r="84" spans="3:17" ht="12.75" customHeight="1">
      <c r="C84" s="5"/>
      <c r="D84" s="5"/>
      <c r="Q84" s="5"/>
    </row>
    <row r="85" spans="3:17" ht="12.75" customHeight="1">
      <c r="C85" s="5"/>
      <c r="D85" s="5"/>
      <c r="Q85" s="5"/>
    </row>
    <row r="86" spans="3:17" ht="12.75" customHeight="1">
      <c r="C86" s="5"/>
      <c r="D86" s="5"/>
      <c r="Q86" s="5"/>
    </row>
    <row r="87" spans="3:17" ht="12.75" customHeight="1">
      <c r="Q87" s="5"/>
    </row>
    <row r="88" spans="3:17" ht="12.75" customHeight="1">
      <c r="Q88" s="5"/>
    </row>
    <row r="89" spans="3:17" ht="12.75" customHeight="1">
      <c r="Q89" s="5"/>
    </row>
    <row r="90" spans="3:17" ht="12.75" customHeight="1">
      <c r="Q90" s="5"/>
    </row>
    <row r="91" spans="3:17" ht="12.75" customHeight="1">
      <c r="Q91" s="5"/>
    </row>
    <row r="92" spans="3:17" ht="12.75" customHeight="1">
      <c r="Q92" s="5"/>
    </row>
    <row r="93" spans="3:17" ht="12.75" customHeight="1">
      <c r="Q93" s="5"/>
    </row>
    <row r="94" spans="3:17" ht="12.75" customHeight="1">
      <c r="Q94" s="5"/>
    </row>
    <row r="95" spans="3:17" ht="12.75" customHeight="1">
      <c r="Q95" s="5"/>
    </row>
    <row r="96" spans="3:17" ht="12.75" customHeight="1">
      <c r="Q96" s="5"/>
    </row>
    <row r="97" spans="17:17" ht="12.75" customHeight="1">
      <c r="Q97" s="5"/>
    </row>
    <row r="98" spans="17:17" ht="12.75" customHeight="1">
      <c r="Q98" s="5"/>
    </row>
    <row r="99" spans="17:17" ht="12.75" customHeight="1">
      <c r="Q99" s="5"/>
    </row>
    <row r="100" spans="17:17" ht="12.75" customHeight="1">
      <c r="Q100" s="5"/>
    </row>
    <row r="101" spans="17:17" ht="12.75" customHeight="1">
      <c r="Q101" s="5"/>
    </row>
    <row r="102" spans="17:17" ht="12.75" customHeight="1">
      <c r="Q102" s="5"/>
    </row>
    <row r="103" spans="17:17" ht="12.75" customHeight="1">
      <c r="Q103" s="5"/>
    </row>
    <row r="104" spans="17:17" ht="12.75" customHeight="1">
      <c r="Q104" s="5"/>
    </row>
    <row r="105" spans="17:17" ht="12.75" customHeight="1">
      <c r="Q105" s="5"/>
    </row>
    <row r="106" spans="17:17" ht="12.75" customHeight="1">
      <c r="Q106" s="5"/>
    </row>
    <row r="107" spans="17:17" ht="12.75" customHeight="1">
      <c r="Q107" s="5"/>
    </row>
    <row r="108" spans="17:17" ht="12.75" customHeight="1">
      <c r="Q108" s="5"/>
    </row>
    <row r="109" spans="17:17" ht="12.75" customHeight="1">
      <c r="Q109" s="5"/>
    </row>
    <row r="110" spans="17:17" ht="12.75" customHeight="1">
      <c r="Q110" s="5"/>
    </row>
    <row r="111" spans="17:17" ht="12.75" customHeight="1">
      <c r="Q111" s="5"/>
    </row>
    <row r="112" spans="17:17" ht="12.75" customHeight="1">
      <c r="Q112" s="5"/>
    </row>
    <row r="113" spans="17:17" ht="12.75" customHeight="1">
      <c r="Q113" s="5"/>
    </row>
    <row r="114" spans="17:17" ht="12.75" customHeight="1">
      <c r="Q114" s="5"/>
    </row>
    <row r="115" spans="17:17" ht="12.75" customHeight="1">
      <c r="Q115" s="5"/>
    </row>
    <row r="116" spans="17:17" ht="12.75" customHeight="1">
      <c r="Q116" s="5"/>
    </row>
    <row r="117" spans="17:17" ht="12.75" customHeight="1">
      <c r="Q117" s="5"/>
    </row>
    <row r="118" spans="17:17" ht="12.75" customHeight="1">
      <c r="Q118" s="5"/>
    </row>
    <row r="119" spans="17:17" ht="12.75" customHeight="1">
      <c r="Q119" s="5"/>
    </row>
    <row r="120" spans="17:17" ht="12.75" customHeight="1">
      <c r="Q120" s="5"/>
    </row>
    <row r="121" spans="17:17" ht="12.75" customHeight="1">
      <c r="Q121" s="5"/>
    </row>
    <row r="122" spans="17:17" ht="12.75" customHeight="1">
      <c r="Q122" s="5"/>
    </row>
    <row r="123" spans="17:17" ht="12.75" customHeight="1">
      <c r="Q123" s="5"/>
    </row>
    <row r="124" spans="17:17" ht="12.75" customHeight="1">
      <c r="Q124" s="5"/>
    </row>
    <row r="125" spans="17:17" ht="12.75" customHeight="1">
      <c r="Q125" s="5"/>
    </row>
    <row r="126" spans="17:17" ht="12.75" customHeight="1">
      <c r="Q126" s="5"/>
    </row>
    <row r="127" spans="17:17" ht="12.75" customHeight="1">
      <c r="Q127" s="5"/>
    </row>
    <row r="128" spans="17:17" ht="12.75" customHeight="1">
      <c r="Q128" s="5"/>
    </row>
    <row r="129" spans="17:17" ht="12.75" customHeight="1">
      <c r="Q129" s="5"/>
    </row>
    <row r="130" spans="17:17" ht="12.75" customHeight="1">
      <c r="Q130" s="5"/>
    </row>
    <row r="131" spans="17:17" ht="12.75" customHeight="1">
      <c r="Q131" s="5"/>
    </row>
    <row r="132" spans="17:17" ht="12.75" customHeight="1">
      <c r="Q132" s="5"/>
    </row>
    <row r="133" spans="17:17" ht="12.75" customHeight="1">
      <c r="Q133" s="5"/>
    </row>
    <row r="134" spans="17:17" ht="12.75" customHeight="1">
      <c r="Q134" s="5"/>
    </row>
    <row r="135" spans="17:17" ht="12.75" customHeight="1">
      <c r="Q135" s="5"/>
    </row>
    <row r="136" spans="17:17" ht="12.75" customHeight="1">
      <c r="Q136" s="5"/>
    </row>
    <row r="137" spans="17:17" ht="12.75" customHeight="1">
      <c r="Q137" s="5"/>
    </row>
    <row r="138" spans="17:17" ht="12.75" customHeight="1">
      <c r="Q138" s="5"/>
    </row>
    <row r="139" spans="17:17" ht="12.75" customHeight="1">
      <c r="Q139" s="5"/>
    </row>
    <row r="140" spans="17:17" ht="12.75" customHeight="1">
      <c r="Q140" s="5"/>
    </row>
    <row r="141" spans="17:17" ht="12.75" customHeight="1">
      <c r="Q141" s="5"/>
    </row>
    <row r="142" spans="17:17" ht="12.75" customHeight="1">
      <c r="Q142" s="5"/>
    </row>
    <row r="143" spans="17:17" ht="12.75" customHeight="1">
      <c r="Q143" s="5"/>
    </row>
    <row r="144" spans="17:17" ht="12.75" customHeight="1">
      <c r="Q144" s="5"/>
    </row>
    <row r="145" spans="17:17" ht="12.75" customHeight="1">
      <c r="Q145" s="5"/>
    </row>
    <row r="146" spans="17:17" ht="12.75" customHeight="1">
      <c r="Q146" s="5"/>
    </row>
    <row r="147" spans="17:17" ht="12.75" customHeight="1">
      <c r="Q147" s="5"/>
    </row>
    <row r="148" spans="17:17" ht="12.75" customHeight="1">
      <c r="Q148" s="5"/>
    </row>
    <row r="149" spans="17:17" ht="12.75" customHeight="1">
      <c r="Q149" s="5"/>
    </row>
    <row r="150" spans="17:17" ht="12.75" customHeight="1">
      <c r="Q150" s="5"/>
    </row>
    <row r="151" spans="17:17" ht="12.75" customHeight="1">
      <c r="Q151" s="5"/>
    </row>
    <row r="152" spans="17:17" ht="12.75" customHeight="1">
      <c r="Q152" s="5"/>
    </row>
    <row r="153" spans="17:17" ht="12.75" customHeight="1">
      <c r="Q153" s="5"/>
    </row>
    <row r="154" spans="17:17" ht="12.75" customHeight="1">
      <c r="Q154" s="5"/>
    </row>
    <row r="155" spans="17:17" ht="12.75" customHeight="1">
      <c r="Q155" s="5"/>
    </row>
    <row r="156" spans="17:17" ht="12.75" customHeight="1">
      <c r="Q156" s="5"/>
    </row>
    <row r="157" spans="17:17" ht="12.75" customHeight="1">
      <c r="Q157" s="5"/>
    </row>
    <row r="158" spans="17:17" ht="12.75" customHeight="1">
      <c r="Q158" s="5"/>
    </row>
    <row r="159" spans="17:17" ht="12.75" customHeight="1">
      <c r="Q159" s="5"/>
    </row>
    <row r="160" spans="17:17" ht="12.75" customHeight="1">
      <c r="Q160" s="5"/>
    </row>
    <row r="161" spans="17:17" ht="12.75" customHeight="1">
      <c r="Q161" s="5"/>
    </row>
    <row r="162" spans="17:17" ht="12.75" customHeight="1">
      <c r="Q162" s="5"/>
    </row>
    <row r="163" spans="17:17" ht="12.75" customHeight="1">
      <c r="Q163" s="5"/>
    </row>
    <row r="164" spans="17:17" ht="12.75" customHeight="1">
      <c r="Q164" s="5"/>
    </row>
    <row r="165" spans="17:17" ht="12.75" customHeight="1">
      <c r="Q165" s="5"/>
    </row>
    <row r="166" spans="17:17" ht="12.75" customHeight="1">
      <c r="Q166" s="5"/>
    </row>
    <row r="167" spans="17:17" ht="12.75" customHeight="1">
      <c r="Q167" s="5"/>
    </row>
    <row r="168" spans="17:17" ht="12.75" customHeight="1">
      <c r="Q168" s="5"/>
    </row>
    <row r="169" spans="17:17" ht="12.75" customHeight="1">
      <c r="Q169" s="5"/>
    </row>
    <row r="170" spans="17:17" ht="12.75" customHeight="1">
      <c r="Q170" s="5"/>
    </row>
    <row r="171" spans="17:17" ht="12.75" customHeight="1">
      <c r="Q171" s="5"/>
    </row>
    <row r="172" spans="17:17" ht="12.75" customHeight="1">
      <c r="Q172" s="5"/>
    </row>
    <row r="173" spans="17:17" ht="12.75" customHeight="1">
      <c r="Q173" s="5"/>
    </row>
    <row r="174" spans="17:17" ht="12.75" customHeight="1">
      <c r="Q174" s="5"/>
    </row>
    <row r="175" spans="17:17" ht="12.75" customHeight="1">
      <c r="Q175" s="5"/>
    </row>
    <row r="176" spans="17:17" ht="12.75" customHeight="1">
      <c r="Q176" s="5"/>
    </row>
    <row r="177" spans="17:17" ht="12.75" customHeight="1">
      <c r="Q177" s="5"/>
    </row>
    <row r="178" spans="17:17" ht="12.75" customHeight="1">
      <c r="Q178" s="5"/>
    </row>
    <row r="179" spans="17:17" ht="12.75" customHeight="1">
      <c r="Q179" s="5"/>
    </row>
    <row r="180" spans="17:17" ht="12.75" customHeight="1">
      <c r="Q180" s="5"/>
    </row>
    <row r="181" spans="17:17" ht="12.75" customHeight="1">
      <c r="Q181" s="5"/>
    </row>
    <row r="182" spans="17:17" ht="12.75" customHeight="1">
      <c r="Q182" s="5"/>
    </row>
    <row r="183" spans="17:17" ht="12.75" customHeight="1">
      <c r="Q183" s="5"/>
    </row>
    <row r="184" spans="17:17" ht="12.75" customHeight="1">
      <c r="Q184" s="5"/>
    </row>
    <row r="185" spans="17:17" ht="12.75" customHeight="1">
      <c r="Q185" s="5"/>
    </row>
    <row r="186" spans="17:17" ht="12.75" customHeight="1">
      <c r="Q186" s="5"/>
    </row>
    <row r="187" spans="17:17" ht="12.75" customHeight="1">
      <c r="Q187" s="5"/>
    </row>
    <row r="188" spans="17:17" ht="12.75" customHeight="1">
      <c r="Q188" s="5"/>
    </row>
    <row r="189" spans="17:17" ht="12.75" customHeight="1">
      <c r="Q189" s="5"/>
    </row>
    <row r="190" spans="17:17" ht="12.75" customHeight="1">
      <c r="Q190" s="5"/>
    </row>
    <row r="191" spans="17:17" ht="12.75" customHeight="1">
      <c r="Q191" s="5"/>
    </row>
    <row r="192" spans="17:17" ht="12.75" customHeight="1">
      <c r="Q192" s="5"/>
    </row>
    <row r="193" spans="17:17" ht="12.75" customHeight="1">
      <c r="Q193" s="5"/>
    </row>
    <row r="194" spans="17:17" ht="12.75" customHeight="1">
      <c r="Q194" s="5"/>
    </row>
    <row r="195" spans="17:17" ht="12.75" customHeight="1">
      <c r="Q195" s="5"/>
    </row>
    <row r="196" spans="17:17" ht="12.75" customHeight="1">
      <c r="Q196" s="5"/>
    </row>
    <row r="197" spans="17:17" ht="12.75" customHeight="1">
      <c r="Q197" s="5"/>
    </row>
    <row r="198" spans="17:17" ht="12.75" customHeight="1">
      <c r="Q198" s="5"/>
    </row>
    <row r="199" spans="17:17" ht="12.75" customHeight="1">
      <c r="Q199" s="5"/>
    </row>
    <row r="200" spans="17:17" ht="12.75" customHeight="1">
      <c r="Q200" s="5"/>
    </row>
    <row r="201" spans="17:17" ht="12.75" customHeight="1">
      <c r="Q201" s="5"/>
    </row>
    <row r="202" spans="17:17" ht="12.75" customHeight="1">
      <c r="Q202" s="5"/>
    </row>
    <row r="203" spans="17:17" ht="12.75" customHeight="1">
      <c r="Q203" s="5"/>
    </row>
    <row r="204" spans="17:17" ht="12.75" customHeight="1">
      <c r="Q204" s="5"/>
    </row>
    <row r="205" spans="17:17" ht="12.75" customHeight="1">
      <c r="Q205" s="5"/>
    </row>
    <row r="206" spans="17:17" ht="12.75" customHeight="1">
      <c r="Q206" s="5"/>
    </row>
    <row r="207" spans="17:17" ht="12.75" customHeight="1">
      <c r="Q207" s="5"/>
    </row>
    <row r="208" spans="17:17" ht="12.75" customHeight="1">
      <c r="Q208" s="5"/>
    </row>
    <row r="209" spans="17:17" ht="12.75" customHeight="1">
      <c r="Q209" s="5"/>
    </row>
    <row r="210" spans="17:17" ht="12.75" customHeight="1">
      <c r="Q210" s="5"/>
    </row>
    <row r="211" spans="17:17" ht="12.75" customHeight="1">
      <c r="Q211" s="5"/>
    </row>
    <row r="212" spans="17:17" ht="12.75" customHeight="1">
      <c r="Q212" s="5"/>
    </row>
    <row r="213" spans="17:17" ht="12.75" customHeight="1">
      <c r="Q213" s="5"/>
    </row>
    <row r="214" spans="17:17" ht="12.75" customHeight="1">
      <c r="Q214" s="5"/>
    </row>
    <row r="215" spans="17:17" ht="12.75" customHeight="1">
      <c r="Q215" s="5"/>
    </row>
    <row r="216" spans="17:17" ht="12.75" customHeight="1">
      <c r="Q216" s="5"/>
    </row>
    <row r="217" spans="17:17" ht="12.75" customHeight="1">
      <c r="Q217" s="5"/>
    </row>
    <row r="218" spans="17:17" ht="12.75" customHeight="1">
      <c r="Q218" s="5"/>
    </row>
    <row r="219" spans="17:17" ht="12.75" customHeight="1">
      <c r="Q219" s="5"/>
    </row>
    <row r="220" spans="17:17" ht="12.75" customHeight="1">
      <c r="Q220" s="5"/>
    </row>
    <row r="221" spans="17:17" ht="12.75" customHeight="1">
      <c r="Q221" s="5"/>
    </row>
    <row r="222" spans="17:17" ht="12.75" customHeight="1">
      <c r="Q222" s="5"/>
    </row>
    <row r="223" spans="17:17" ht="12.75" customHeight="1">
      <c r="Q223" s="5"/>
    </row>
    <row r="224" spans="17:17" ht="12.75" customHeight="1">
      <c r="Q224" s="5"/>
    </row>
    <row r="225" spans="17:17" ht="12.75" customHeight="1">
      <c r="Q225" s="5"/>
    </row>
    <row r="226" spans="17:17" ht="12.75" customHeight="1">
      <c r="Q226" s="5"/>
    </row>
    <row r="227" spans="17:17" ht="12.75" customHeight="1">
      <c r="Q227" s="5"/>
    </row>
    <row r="228" spans="17:17" ht="12.75" customHeight="1">
      <c r="Q228" s="5"/>
    </row>
    <row r="229" spans="17:17" ht="12.75" customHeight="1">
      <c r="Q229" s="5"/>
    </row>
    <row r="230" spans="17:17" ht="12.75" customHeight="1">
      <c r="Q230" s="5"/>
    </row>
    <row r="231" spans="17:17" ht="12.75" customHeight="1">
      <c r="Q231" s="5"/>
    </row>
    <row r="232" spans="17:17" ht="12.75" customHeight="1">
      <c r="Q232" s="5"/>
    </row>
    <row r="233" spans="17:17" ht="12.75" customHeight="1">
      <c r="Q233" s="5"/>
    </row>
    <row r="234" spans="17:17" ht="12.75" customHeight="1">
      <c r="Q234" s="5"/>
    </row>
    <row r="235" spans="17:17" ht="12.75" customHeight="1">
      <c r="Q235" s="5"/>
    </row>
    <row r="236" spans="17:17" ht="12.75" customHeight="1">
      <c r="Q236" s="5"/>
    </row>
    <row r="237" spans="17:17" ht="12.75" customHeight="1">
      <c r="Q237" s="5"/>
    </row>
    <row r="238" spans="17:17" ht="12.75" customHeight="1">
      <c r="Q238" s="5"/>
    </row>
    <row r="239" spans="17:17" ht="12.75" customHeight="1">
      <c r="Q239" s="5"/>
    </row>
    <row r="240" spans="17:17" ht="12.75" customHeight="1">
      <c r="Q240" s="5"/>
    </row>
    <row r="241" spans="17:17" ht="12.75" customHeight="1">
      <c r="Q241" s="5"/>
    </row>
    <row r="242" spans="17:17" ht="12.75" customHeight="1">
      <c r="Q242" s="5"/>
    </row>
    <row r="243" spans="17:17" ht="12.75" customHeight="1">
      <c r="Q243" s="5"/>
    </row>
    <row r="244" spans="17:17" ht="12.75" customHeight="1">
      <c r="Q244" s="5"/>
    </row>
    <row r="245" spans="17:17" ht="12.75" customHeight="1">
      <c r="Q245" s="5"/>
    </row>
    <row r="246" spans="17:17" ht="12.75" customHeight="1">
      <c r="Q246" s="5"/>
    </row>
    <row r="247" spans="17:17" ht="12.75" customHeight="1">
      <c r="Q247" s="5"/>
    </row>
    <row r="248" spans="17:17" ht="12.75" customHeight="1">
      <c r="Q248" s="5"/>
    </row>
    <row r="249" spans="17:17" ht="12.75" customHeight="1">
      <c r="Q249" s="5"/>
    </row>
    <row r="250" spans="17:17" ht="12.75" customHeight="1">
      <c r="Q250" s="5"/>
    </row>
    <row r="251" spans="17:17" ht="12.75" customHeight="1">
      <c r="Q251" s="5"/>
    </row>
    <row r="252" spans="17:17" ht="12.75" customHeight="1">
      <c r="Q252" s="5"/>
    </row>
    <row r="253" spans="17:17" ht="12.75" customHeight="1">
      <c r="Q253" s="5"/>
    </row>
    <row r="254" spans="17:17" ht="12.75" customHeight="1">
      <c r="Q254" s="5"/>
    </row>
    <row r="255" spans="17:17" ht="12.75" customHeight="1">
      <c r="Q255" s="5"/>
    </row>
    <row r="256" spans="17:17" ht="12.75" customHeight="1">
      <c r="Q256" s="5"/>
    </row>
    <row r="257" spans="17:17" ht="12.75" customHeight="1">
      <c r="Q257" s="5"/>
    </row>
    <row r="258" spans="17:17" ht="12.75" customHeight="1">
      <c r="Q258" s="5"/>
    </row>
    <row r="259" spans="17:17" ht="12.75" customHeight="1">
      <c r="Q259" s="5"/>
    </row>
    <row r="260" spans="17:17" ht="12.75" customHeight="1">
      <c r="Q260" s="5"/>
    </row>
    <row r="261" spans="17:17" ht="12.75" customHeight="1">
      <c r="Q261" s="5"/>
    </row>
    <row r="262" spans="17:17" ht="12.75" customHeight="1">
      <c r="Q262" s="5"/>
    </row>
    <row r="263" spans="17:17" ht="12.75" customHeight="1">
      <c r="Q263" s="5"/>
    </row>
    <row r="264" spans="17:17" ht="12.75" customHeight="1">
      <c r="Q264" s="5"/>
    </row>
    <row r="265" spans="17:17" ht="12.75" customHeight="1">
      <c r="Q265" s="5"/>
    </row>
    <row r="266" spans="17:17" ht="12.75" customHeight="1">
      <c r="Q266" s="5"/>
    </row>
    <row r="267" spans="17:17" ht="12.75" customHeight="1">
      <c r="Q267" s="5"/>
    </row>
    <row r="268" spans="17:17" ht="12.75" customHeight="1">
      <c r="Q268" s="5"/>
    </row>
    <row r="269" spans="17:17" ht="12.75" customHeight="1">
      <c r="Q269" s="5"/>
    </row>
    <row r="270" spans="17:17" ht="12.75" customHeight="1">
      <c r="Q270" s="5"/>
    </row>
    <row r="271" spans="17:17" ht="12.75" customHeight="1">
      <c r="Q271" s="5"/>
    </row>
    <row r="272" spans="17:17" ht="12.75" customHeight="1">
      <c r="Q272" s="5"/>
    </row>
    <row r="273" spans="17:17" ht="12.75" customHeight="1">
      <c r="Q273" s="5"/>
    </row>
    <row r="274" spans="17:17" ht="12.75" customHeight="1">
      <c r="Q274" s="5"/>
    </row>
    <row r="275" spans="17:17" ht="12.75" customHeight="1">
      <c r="Q275" s="5"/>
    </row>
    <row r="276" spans="17:17" ht="15.75" customHeight="1"/>
    <row r="277" spans="17:17" ht="15.75" customHeight="1"/>
    <row r="278" spans="17:17" ht="15.75" customHeight="1"/>
    <row r="279" spans="17:17" ht="15.75" customHeight="1"/>
    <row r="280" spans="17:17" ht="15.75" customHeight="1"/>
    <row r="281" spans="17:17" ht="15.75" customHeight="1"/>
    <row r="282" spans="17:17" ht="15.75" customHeight="1"/>
    <row r="283" spans="17:17" ht="15.75" customHeight="1"/>
    <row r="284" spans="17:17" ht="15.75" customHeight="1"/>
    <row r="285" spans="17:17" ht="15.75" customHeight="1"/>
    <row r="286" spans="17:17" ht="15.75" customHeight="1"/>
    <row r="287" spans="17:17" ht="15.75" customHeight="1"/>
    <row r="288" spans="17:1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62">
    <mergeCell ref="W10:X10"/>
    <mergeCell ref="S11:U11"/>
    <mergeCell ref="Q18:Q21"/>
    <mergeCell ref="Q13:Q14"/>
    <mergeCell ref="B56:E56"/>
    <mergeCell ref="B31:E31"/>
    <mergeCell ref="C32:D33"/>
    <mergeCell ref="B32:B33"/>
    <mergeCell ref="P10:P11"/>
    <mergeCell ref="F10:O10"/>
    <mergeCell ref="L11:M11"/>
    <mergeCell ref="N11:O11"/>
    <mergeCell ref="F11:G11"/>
    <mergeCell ref="H11:I11"/>
    <mergeCell ref="B10:B11"/>
    <mergeCell ref="C10:E11"/>
    <mergeCell ref="B27:E27"/>
    <mergeCell ref="C23:D23"/>
    <mergeCell ref="C16:D16"/>
    <mergeCell ref="J11:K11"/>
    <mergeCell ref="C51:D52"/>
    <mergeCell ref="C49:D49"/>
    <mergeCell ref="C40:D40"/>
    <mergeCell ref="C41:D41"/>
    <mergeCell ref="C45:D45"/>
    <mergeCell ref="C44:D44"/>
    <mergeCell ref="C34:D35"/>
    <mergeCell ref="B34:B35"/>
    <mergeCell ref="C39:D39"/>
    <mergeCell ref="C38:D38"/>
    <mergeCell ref="C36:D36"/>
    <mergeCell ref="C37:D37"/>
    <mergeCell ref="N75:O75"/>
    <mergeCell ref="F75:G75"/>
    <mergeCell ref="F74:O74"/>
    <mergeCell ref="J75:K75"/>
    <mergeCell ref="C62:E62"/>
    <mergeCell ref="C63:E63"/>
    <mergeCell ref="B70:E70"/>
    <mergeCell ref="C71:D71"/>
    <mergeCell ref="C69:E69"/>
    <mergeCell ref="C66:E66"/>
    <mergeCell ref="C68:E68"/>
    <mergeCell ref="C67:E67"/>
    <mergeCell ref="L75:M75"/>
    <mergeCell ref="H75:I75"/>
    <mergeCell ref="P58:P59"/>
    <mergeCell ref="C43:D43"/>
    <mergeCell ref="C61:E61"/>
    <mergeCell ref="C60:E60"/>
    <mergeCell ref="C65:E65"/>
    <mergeCell ref="C64:E64"/>
    <mergeCell ref="D58:E58"/>
    <mergeCell ref="C46:D46"/>
    <mergeCell ref="B55:E55"/>
    <mergeCell ref="B51:B52"/>
    <mergeCell ref="B57:E57"/>
    <mergeCell ref="C58:C59"/>
    <mergeCell ref="D59:E59"/>
    <mergeCell ref="C48:D48"/>
    <mergeCell ref="C50:D50"/>
    <mergeCell ref="C47:D47"/>
  </mergeCells>
  <conditionalFormatting sqref="E76 C78:D78">
    <cfRule type="cellIs" dxfId="370" priority="28" operator="greaterThan">
      <formula>0</formula>
    </cfRule>
  </conditionalFormatting>
  <conditionalFormatting sqref="F52:O52 J51:P51">
    <cfRule type="cellIs" dxfId="369" priority="32" operator="lessThan">
      <formula>$F$38/2</formula>
    </cfRule>
  </conditionalFormatting>
  <conditionalFormatting sqref="F51:H51">
    <cfRule type="cellIs" dxfId="368" priority="33" operator="lessThan">
      <formula>$F$38/2</formula>
    </cfRule>
  </conditionalFormatting>
  <conditionalFormatting sqref="I51">
    <cfRule type="cellIs" dxfId="367" priority="34" operator="lessThan">
      <formula>$F$38/2</formula>
    </cfRule>
  </conditionalFormatting>
  <conditionalFormatting sqref="K51">
    <cfRule type="cellIs" dxfId="366" priority="27" operator="lessThan">
      <formula>$F$38/2</formula>
    </cfRule>
  </conditionalFormatting>
  <conditionalFormatting sqref="F57">
    <cfRule type="cellIs" dxfId="365" priority="26" operator="notEqual">
      <formula>$F$75</formula>
    </cfRule>
  </conditionalFormatting>
  <conditionalFormatting sqref="G57">
    <cfRule type="cellIs" dxfId="364" priority="24" operator="notEqual">
      <formula>$F$75</formula>
    </cfRule>
  </conditionalFormatting>
  <conditionalFormatting sqref="H57:I57">
    <cfRule type="cellIs" dxfId="363" priority="22" operator="notEqual">
      <formula>$H$75</formula>
    </cfRule>
  </conditionalFormatting>
  <conditionalFormatting sqref="J57:K57">
    <cfRule type="cellIs" dxfId="362" priority="21" operator="notEqual">
      <formula>$J$75</formula>
    </cfRule>
  </conditionalFormatting>
  <conditionalFormatting sqref="L57:M57">
    <cfRule type="cellIs" dxfId="361" priority="20" operator="notEqual">
      <formula>$L$75</formula>
    </cfRule>
  </conditionalFormatting>
  <conditionalFormatting sqref="N57:O57">
    <cfRule type="cellIs" dxfId="360" priority="19" operator="notEqual">
      <formula>$N$75</formula>
    </cfRule>
  </conditionalFormatting>
  <conditionalFormatting sqref="F54">
    <cfRule type="cellIs" dxfId="359" priority="1" operator="lessThan">
      <formula>$F$55</formula>
    </cfRule>
    <cfRule type="cellIs" dxfId="358" priority="2" operator="greaterThan">
      <formula>$F$55</formula>
    </cfRule>
  </conditionalFormatting>
  <dataValidations count="6">
    <dataValidation type="list" allowBlank="1" showErrorMessage="1" sqref="E50:E52 E32:E47 F55:G55 L55:O55">
      <formula1>$T$13:$T$16</formula1>
    </dataValidation>
    <dataValidation type="list" allowBlank="1" showErrorMessage="1" sqref="D30">
      <formula1>$X$13:$X$16</formula1>
    </dataValidation>
    <dataValidation type="list" allowBlank="1" showErrorMessage="1" sqref="D13:D14">
      <formula1>$T$21:$T$24</formula1>
    </dataValidation>
    <dataValidation type="list" allowBlank="1" showErrorMessage="1" sqref="D29">
      <formula1>$T$21:$T$23</formula1>
    </dataValidation>
    <dataValidation type="list" allowBlank="1" showErrorMessage="1" sqref="C29:C30">
      <formula1>$X$12:$X$20</formula1>
    </dataValidation>
    <dataValidation type="list" allowBlank="1" showErrorMessage="1" sqref="E48:E49">
      <formula1>$T$13:$T$17</formula1>
    </dataValidation>
  </dataValidations>
  <printOptions horizontalCentered="1"/>
  <pageMargins left="0.78740157480314965" right="0.39370078740157483" top="0.98425196850393704" bottom="0.98425196850393704" header="0" footer="0"/>
  <pageSetup paperSize="9" scale="45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278"/>
  <sheetViews>
    <sheetView zoomScale="85" zoomScaleNormal="85" workbookViewId="0">
      <pane ySplit="11" topLeftCell="A36" activePane="bottomLeft" state="frozen"/>
      <selection pane="bottomLeft" activeCell="N30" sqref="N30"/>
    </sheetView>
  </sheetViews>
  <sheetFormatPr defaultColWidth="14.77734375" defaultRowHeight="13.2"/>
  <cols>
    <col min="1" max="1" width="11.21875" style="331" customWidth="1"/>
    <col min="2" max="2" width="3.44140625" style="331" customWidth="1"/>
    <col min="3" max="3" width="22.21875" style="331" customWidth="1"/>
    <col min="4" max="4" width="20.77734375" style="331" customWidth="1"/>
    <col min="5" max="5" width="11.77734375" style="331" customWidth="1"/>
    <col min="6" max="9" width="5.77734375" style="331" customWidth="1"/>
    <col min="10" max="10" width="6.21875" style="331" customWidth="1"/>
    <col min="11" max="11" width="7" style="331" customWidth="1"/>
    <col min="12" max="13" width="5.77734375" style="331" customWidth="1"/>
    <col min="14" max="14" width="7" style="331" customWidth="1"/>
    <col min="15" max="15" width="5.77734375" style="331" customWidth="1"/>
    <col min="16" max="16" width="19.44140625" style="331" customWidth="1"/>
    <col min="17" max="17" width="7.21875" style="331" customWidth="1"/>
    <col min="18" max="18" width="21" style="331" customWidth="1"/>
    <col min="19" max="19" width="12.5546875" style="331" customWidth="1"/>
    <col min="20" max="20" width="19.44140625" style="331" customWidth="1"/>
    <col min="21" max="21" width="14.21875" style="331" customWidth="1"/>
    <col min="22" max="22" width="15.77734375" style="331" customWidth="1"/>
    <col min="23" max="23" width="40.21875" style="331" customWidth="1"/>
    <col min="24" max="24" width="24.5546875" style="331" customWidth="1"/>
    <col min="25" max="16384" width="14.77734375" style="331"/>
  </cols>
  <sheetData>
    <row r="1" spans="1:24" ht="22.8">
      <c r="B1" s="332" t="s">
        <v>1</v>
      </c>
      <c r="Q1" s="333"/>
      <c r="R1" s="333"/>
    </row>
    <row r="2" spans="1:24" ht="15.6">
      <c r="B2" s="334" t="s">
        <v>246</v>
      </c>
      <c r="C2" s="334"/>
      <c r="D2" s="335"/>
      <c r="E2" s="336"/>
      <c r="L2" s="336"/>
      <c r="M2" s="336"/>
      <c r="N2" s="336"/>
      <c r="O2" s="336"/>
      <c r="Q2" s="333"/>
      <c r="R2" s="333"/>
    </row>
    <row r="3" spans="1:24" ht="15">
      <c r="B3" s="337" t="s">
        <v>15</v>
      </c>
      <c r="L3" s="338"/>
      <c r="M3" s="338"/>
      <c r="N3" s="338"/>
      <c r="Q3" s="333"/>
      <c r="R3" s="333"/>
    </row>
    <row r="4" spans="1:24" ht="15">
      <c r="B4" s="337" t="s">
        <v>16</v>
      </c>
      <c r="L4" s="338"/>
      <c r="M4" s="338"/>
      <c r="N4" s="338"/>
      <c r="Q4" s="333"/>
      <c r="R4" s="333"/>
    </row>
    <row r="5" spans="1:24" ht="15">
      <c r="B5" s="337" t="s">
        <v>17</v>
      </c>
      <c r="D5" s="336" t="str">
        <f>IF($C$29=0," ",$C$29)</f>
        <v>język obcy nowożytny</v>
      </c>
      <c r="H5" s="336" t="str">
        <f>IF(C30=0," ",C30)</f>
        <v>matematyka</v>
      </c>
      <c r="L5" s="338"/>
      <c r="M5" s="338"/>
      <c r="N5" s="338"/>
      <c r="Q5" s="333"/>
      <c r="R5" s="333"/>
    </row>
    <row r="6" spans="1:24" ht="15">
      <c r="B6" s="337" t="s">
        <v>22</v>
      </c>
      <c r="Q6" s="333"/>
      <c r="R6" s="333"/>
    </row>
    <row r="7" spans="1:24">
      <c r="C7" s="339" t="s">
        <v>27</v>
      </c>
      <c r="D7" s="340" t="s">
        <v>28</v>
      </c>
      <c r="Q7" s="333"/>
      <c r="R7" s="333"/>
    </row>
    <row r="8" spans="1:24">
      <c r="C8" s="339" t="s">
        <v>226</v>
      </c>
      <c r="D8" s="340" t="s">
        <v>227</v>
      </c>
      <c r="Q8" s="333"/>
      <c r="R8" s="333"/>
    </row>
    <row r="9" spans="1:24" ht="10.050000000000001" customHeight="1">
      <c r="Q9" s="333"/>
      <c r="R9" s="333"/>
    </row>
    <row r="10" spans="1:24" ht="38.1" customHeight="1">
      <c r="B10" s="798" t="s">
        <v>4</v>
      </c>
      <c r="C10" s="799" t="s">
        <v>5</v>
      </c>
      <c r="D10" s="799"/>
      <c r="E10" s="800"/>
      <c r="F10" s="798" t="s">
        <v>6</v>
      </c>
      <c r="G10" s="798"/>
      <c r="H10" s="798"/>
      <c r="I10" s="798"/>
      <c r="J10" s="798"/>
      <c r="K10" s="798"/>
      <c r="L10" s="798"/>
      <c r="M10" s="798"/>
      <c r="N10" s="798"/>
      <c r="O10" s="798"/>
      <c r="P10" s="806" t="s">
        <v>44</v>
      </c>
      <c r="W10" s="802" t="s">
        <v>7</v>
      </c>
      <c r="X10" s="802"/>
    </row>
    <row r="11" spans="1:24" ht="26.4">
      <c r="B11" s="798"/>
      <c r="C11" s="799"/>
      <c r="D11" s="799"/>
      <c r="E11" s="800"/>
      <c r="F11" s="803" t="s">
        <v>8</v>
      </c>
      <c r="G11" s="803"/>
      <c r="H11" s="801" t="s">
        <v>9</v>
      </c>
      <c r="I11" s="801"/>
      <c r="J11" s="801" t="s">
        <v>10</v>
      </c>
      <c r="K11" s="801"/>
      <c r="L11" s="801" t="s">
        <v>11</v>
      </c>
      <c r="M11" s="801"/>
      <c r="N11" s="801" t="s">
        <v>45</v>
      </c>
      <c r="O11" s="801"/>
      <c r="P11" s="807"/>
      <c r="Q11" s="341"/>
      <c r="R11" s="341"/>
      <c r="S11" s="804" t="s">
        <v>46</v>
      </c>
      <c r="T11" s="805"/>
      <c r="U11" s="805"/>
      <c r="W11" s="342" t="s">
        <v>47</v>
      </c>
      <c r="X11" s="343" t="s">
        <v>48</v>
      </c>
    </row>
    <row r="12" spans="1:24">
      <c r="A12" s="344"/>
      <c r="B12" s="345">
        <v>1</v>
      </c>
      <c r="C12" s="41" t="s">
        <v>14</v>
      </c>
      <c r="D12" s="43"/>
      <c r="E12" s="44" t="s">
        <v>49</v>
      </c>
      <c r="F12" s="45">
        <v>3</v>
      </c>
      <c r="G12" s="45">
        <v>3</v>
      </c>
      <c r="H12" s="45">
        <v>3</v>
      </c>
      <c r="I12" s="45">
        <v>3</v>
      </c>
      <c r="J12" s="45">
        <v>3</v>
      </c>
      <c r="K12" s="45">
        <v>3</v>
      </c>
      <c r="L12" s="45">
        <v>3</v>
      </c>
      <c r="M12" s="45">
        <v>3</v>
      </c>
      <c r="N12" s="45">
        <v>4</v>
      </c>
      <c r="O12" s="45">
        <v>4</v>
      </c>
      <c r="P12" s="346">
        <f t="shared" ref="P12:P27" si="0">SUM(F12:O12)/2</f>
        <v>16</v>
      </c>
      <c r="Q12" s="347"/>
      <c r="R12" s="347"/>
      <c r="S12" s="348"/>
      <c r="T12" s="348" t="s">
        <v>50</v>
      </c>
      <c r="U12" s="348" t="s">
        <v>51</v>
      </c>
      <c r="W12" s="348"/>
      <c r="X12" s="348"/>
    </row>
    <row r="13" spans="1:24">
      <c r="A13" s="344"/>
      <c r="B13" s="345">
        <v>2</v>
      </c>
      <c r="C13" s="41" t="s">
        <v>24</v>
      </c>
      <c r="D13" s="48" t="s">
        <v>53</v>
      </c>
      <c r="E13" s="44" t="s">
        <v>54</v>
      </c>
      <c r="F13" s="45">
        <v>2</v>
      </c>
      <c r="G13" s="45">
        <v>2</v>
      </c>
      <c r="H13" s="45">
        <v>2</v>
      </c>
      <c r="I13" s="45">
        <v>2</v>
      </c>
      <c r="J13" s="45">
        <v>2</v>
      </c>
      <c r="K13" s="45">
        <v>2</v>
      </c>
      <c r="L13" s="45">
        <v>3</v>
      </c>
      <c r="M13" s="45">
        <v>3</v>
      </c>
      <c r="N13" s="45">
        <v>3</v>
      </c>
      <c r="O13" s="45">
        <v>3</v>
      </c>
      <c r="P13" s="346">
        <f t="shared" si="0"/>
        <v>12</v>
      </c>
      <c r="Q13" s="766">
        <f>P13+P14</f>
        <v>20</v>
      </c>
      <c r="R13" s="347"/>
      <c r="S13" s="348" t="s">
        <v>55</v>
      </c>
      <c r="T13" s="350" t="s">
        <v>27</v>
      </c>
      <c r="U13" s="363">
        <v>540</v>
      </c>
      <c r="W13" s="348" t="s">
        <v>14</v>
      </c>
      <c r="X13" s="348" t="s">
        <v>24</v>
      </c>
    </row>
    <row r="14" spans="1:24">
      <c r="A14" s="344"/>
      <c r="B14" s="345">
        <v>3</v>
      </c>
      <c r="C14" s="41" t="s">
        <v>56</v>
      </c>
      <c r="D14" s="48" t="s">
        <v>57</v>
      </c>
      <c r="E14" s="44" t="s">
        <v>49</v>
      </c>
      <c r="F14" s="45">
        <v>2</v>
      </c>
      <c r="G14" s="45">
        <v>2</v>
      </c>
      <c r="H14" s="45">
        <v>2</v>
      </c>
      <c r="I14" s="45">
        <v>2</v>
      </c>
      <c r="J14" s="45">
        <v>2</v>
      </c>
      <c r="K14" s="45">
        <v>2</v>
      </c>
      <c r="L14" s="45">
        <v>1</v>
      </c>
      <c r="M14" s="45">
        <v>1</v>
      </c>
      <c r="N14" s="45">
        <v>1</v>
      </c>
      <c r="O14" s="45">
        <v>1</v>
      </c>
      <c r="P14" s="346">
        <f t="shared" si="0"/>
        <v>8</v>
      </c>
      <c r="Q14" s="766"/>
      <c r="R14" s="347"/>
      <c r="S14" s="348" t="s">
        <v>58</v>
      </c>
      <c r="T14" s="350" t="s">
        <v>226</v>
      </c>
      <c r="U14" s="363">
        <v>780</v>
      </c>
      <c r="W14" s="348" t="s">
        <v>29</v>
      </c>
      <c r="X14" s="348" t="s">
        <v>26</v>
      </c>
    </row>
    <row r="15" spans="1:24">
      <c r="A15" s="344"/>
      <c r="B15" s="345">
        <v>4</v>
      </c>
      <c r="C15" s="41" t="s">
        <v>26</v>
      </c>
      <c r="D15" s="43"/>
      <c r="E15" s="44" t="s">
        <v>49</v>
      </c>
      <c r="F15" s="45">
        <v>1</v>
      </c>
      <c r="G15" s="45">
        <v>1</v>
      </c>
      <c r="H15" s="45">
        <v>1</v>
      </c>
      <c r="I15" s="45">
        <v>1</v>
      </c>
      <c r="J15" s="45">
        <v>2</v>
      </c>
      <c r="K15" s="45">
        <v>2</v>
      </c>
      <c r="L15" s="45">
        <v>2</v>
      </c>
      <c r="M15" s="45">
        <v>2</v>
      </c>
      <c r="N15" s="45">
        <v>2</v>
      </c>
      <c r="O15" s="45"/>
      <c r="P15" s="346">
        <f t="shared" si="0"/>
        <v>7</v>
      </c>
      <c r="Q15" s="347"/>
      <c r="R15" s="347"/>
      <c r="S15" s="488" t="s">
        <v>145</v>
      </c>
      <c r="T15" s="489" t="s">
        <v>306</v>
      </c>
      <c r="U15" s="488"/>
      <c r="W15" s="348" t="s">
        <v>30</v>
      </c>
      <c r="X15" s="348" t="s">
        <v>31</v>
      </c>
    </row>
    <row r="16" spans="1:24">
      <c r="A16" s="344"/>
      <c r="B16" s="345">
        <v>5</v>
      </c>
      <c r="C16" s="733" t="s">
        <v>341</v>
      </c>
      <c r="D16" s="734"/>
      <c r="E16" s="44" t="s">
        <v>49</v>
      </c>
      <c r="F16" s="45"/>
      <c r="G16" s="45"/>
      <c r="H16" s="45">
        <v>1</v>
      </c>
      <c r="I16" s="45">
        <v>1</v>
      </c>
      <c r="J16" s="45">
        <v>1</v>
      </c>
      <c r="K16" s="45">
        <v>1</v>
      </c>
      <c r="L16" s="45">
        <v>1</v>
      </c>
      <c r="M16" s="45">
        <v>1</v>
      </c>
      <c r="N16" s="45"/>
      <c r="O16" s="45"/>
      <c r="P16" s="346">
        <f t="shared" si="0"/>
        <v>3</v>
      </c>
      <c r="Q16" s="347"/>
      <c r="R16" s="347"/>
      <c r="S16" s="351"/>
      <c r="T16" s="352"/>
      <c r="U16" s="347"/>
      <c r="W16" s="348" t="s">
        <v>33</v>
      </c>
      <c r="X16" s="348" t="s">
        <v>34</v>
      </c>
    </row>
    <row r="17" spans="1:24">
      <c r="A17" s="344"/>
      <c r="B17" s="345">
        <v>6</v>
      </c>
      <c r="C17" s="293" t="s">
        <v>285</v>
      </c>
      <c r="D17" s="300"/>
      <c r="E17" s="294" t="str">
        <f>IF(OR($C$29=C17,$C$30=C17),"R","P")</f>
        <v>P</v>
      </c>
      <c r="F17" s="45">
        <v>1</v>
      </c>
      <c r="G17" s="45">
        <v>1</v>
      </c>
      <c r="H17" s="45">
        <v>1</v>
      </c>
      <c r="I17" s="45">
        <v>1</v>
      </c>
      <c r="J17" s="45"/>
      <c r="K17" s="45"/>
      <c r="L17" s="45"/>
      <c r="M17" s="45"/>
      <c r="N17" s="45"/>
      <c r="O17" s="45"/>
      <c r="P17" s="346">
        <f t="shared" si="0"/>
        <v>2</v>
      </c>
      <c r="Q17" s="347"/>
      <c r="R17" s="347"/>
      <c r="W17" s="348" t="s">
        <v>35</v>
      </c>
      <c r="X17" s="348" t="s">
        <v>36</v>
      </c>
    </row>
    <row r="18" spans="1:24">
      <c r="A18" s="344"/>
      <c r="B18" s="345">
        <v>7</v>
      </c>
      <c r="C18" s="41" t="s">
        <v>31</v>
      </c>
      <c r="D18" s="43"/>
      <c r="E18" s="44" t="s">
        <v>49</v>
      </c>
      <c r="F18" s="55">
        <v>1</v>
      </c>
      <c r="G18" s="55">
        <v>1</v>
      </c>
      <c r="H18" s="55">
        <v>1</v>
      </c>
      <c r="I18" s="55">
        <v>1</v>
      </c>
      <c r="J18" s="55">
        <v>1</v>
      </c>
      <c r="K18" s="55">
        <v>1</v>
      </c>
      <c r="L18" s="55">
        <v>1</v>
      </c>
      <c r="M18" s="55">
        <v>1</v>
      </c>
      <c r="N18" s="45"/>
      <c r="O18" s="45"/>
      <c r="P18" s="346">
        <f t="shared" si="0"/>
        <v>4</v>
      </c>
      <c r="Q18" s="766">
        <f>SUM(P18:P21)</f>
        <v>16</v>
      </c>
      <c r="R18" s="347"/>
      <c r="W18" s="348" t="s">
        <v>37</v>
      </c>
      <c r="X18" s="348" t="s">
        <v>38</v>
      </c>
    </row>
    <row r="19" spans="1:24">
      <c r="A19" s="344"/>
      <c r="B19" s="345">
        <v>8</v>
      </c>
      <c r="C19" s="41" t="s">
        <v>34</v>
      </c>
      <c r="D19" s="43"/>
      <c r="E19" s="44" t="s">
        <v>49</v>
      </c>
      <c r="F19" s="55">
        <v>1</v>
      </c>
      <c r="G19" s="55">
        <v>1</v>
      </c>
      <c r="H19" s="55">
        <v>1</v>
      </c>
      <c r="I19" s="55">
        <v>1</v>
      </c>
      <c r="J19" s="55">
        <v>1</v>
      </c>
      <c r="K19" s="55">
        <v>1</v>
      </c>
      <c r="L19" s="55">
        <v>1</v>
      </c>
      <c r="M19" s="55">
        <v>1</v>
      </c>
      <c r="N19" s="45"/>
      <c r="O19" s="45"/>
      <c r="P19" s="346">
        <f t="shared" si="0"/>
        <v>4</v>
      </c>
      <c r="Q19" s="766"/>
      <c r="R19" s="347"/>
      <c r="W19" s="348"/>
      <c r="X19" s="348" t="s">
        <v>39</v>
      </c>
    </row>
    <row r="20" spans="1:24">
      <c r="A20" s="344"/>
      <c r="B20" s="345">
        <v>9</v>
      </c>
      <c r="C20" s="41" t="s">
        <v>36</v>
      </c>
      <c r="D20" s="43"/>
      <c r="E20" s="44" t="s">
        <v>49</v>
      </c>
      <c r="F20" s="55">
        <v>1</v>
      </c>
      <c r="G20" s="55">
        <v>1</v>
      </c>
      <c r="H20" s="55">
        <v>1</v>
      </c>
      <c r="I20" s="55">
        <v>1</v>
      </c>
      <c r="J20" s="55">
        <v>1</v>
      </c>
      <c r="K20" s="55">
        <v>1</v>
      </c>
      <c r="L20" s="55">
        <v>1</v>
      </c>
      <c r="M20" s="55">
        <v>1</v>
      </c>
      <c r="N20" s="45"/>
      <c r="O20" s="45"/>
      <c r="P20" s="346">
        <f t="shared" si="0"/>
        <v>4</v>
      </c>
      <c r="Q20" s="766"/>
      <c r="R20" s="347"/>
      <c r="S20" s="331" t="s">
        <v>65</v>
      </c>
      <c r="W20" s="348"/>
      <c r="X20" s="348" t="s">
        <v>40</v>
      </c>
    </row>
    <row r="21" spans="1:24">
      <c r="A21" s="344"/>
      <c r="B21" s="345">
        <v>10</v>
      </c>
      <c r="C21" s="41" t="s">
        <v>38</v>
      </c>
      <c r="D21" s="43"/>
      <c r="E21" s="44" t="s">
        <v>49</v>
      </c>
      <c r="F21" s="55">
        <v>1</v>
      </c>
      <c r="G21" s="55">
        <v>1</v>
      </c>
      <c r="H21" s="55">
        <v>1</v>
      </c>
      <c r="I21" s="55">
        <v>1</v>
      </c>
      <c r="J21" s="55">
        <v>1</v>
      </c>
      <c r="K21" s="55">
        <v>1</v>
      </c>
      <c r="L21" s="55">
        <v>1</v>
      </c>
      <c r="M21" s="55">
        <v>1</v>
      </c>
      <c r="N21" s="45"/>
      <c r="O21" s="45"/>
      <c r="P21" s="346">
        <f t="shared" si="0"/>
        <v>4</v>
      </c>
      <c r="Q21" s="766"/>
      <c r="R21" s="347"/>
      <c r="T21" s="336" t="s">
        <v>66</v>
      </c>
      <c r="U21" s="351" t="s">
        <v>67</v>
      </c>
      <c r="W21" s="333"/>
      <c r="X21" s="333"/>
    </row>
    <row r="22" spans="1:24">
      <c r="A22" s="344"/>
      <c r="B22" s="345">
        <v>11</v>
      </c>
      <c r="C22" s="41" t="s">
        <v>39</v>
      </c>
      <c r="D22" s="43"/>
      <c r="E22" s="44" t="s">
        <v>54</v>
      </c>
      <c r="F22" s="45">
        <v>2</v>
      </c>
      <c r="G22" s="45">
        <v>2</v>
      </c>
      <c r="H22" s="45">
        <v>3</v>
      </c>
      <c r="I22" s="45">
        <v>3</v>
      </c>
      <c r="J22" s="45">
        <v>3</v>
      </c>
      <c r="K22" s="45">
        <v>3</v>
      </c>
      <c r="L22" s="45">
        <v>3</v>
      </c>
      <c r="M22" s="45">
        <v>3</v>
      </c>
      <c r="N22" s="45">
        <v>3</v>
      </c>
      <c r="O22" s="45">
        <v>3</v>
      </c>
      <c r="P22" s="346">
        <f t="shared" si="0"/>
        <v>14</v>
      </c>
      <c r="Q22" s="347"/>
      <c r="R22" s="347"/>
      <c r="T22" s="336" t="s">
        <v>53</v>
      </c>
      <c r="U22" s="351" t="s">
        <v>68</v>
      </c>
      <c r="W22" s="333"/>
      <c r="X22" s="333"/>
    </row>
    <row r="23" spans="1:24">
      <c r="A23" s="344"/>
      <c r="B23" s="345">
        <v>12</v>
      </c>
      <c r="C23" s="732" t="s">
        <v>40</v>
      </c>
      <c r="D23" s="703"/>
      <c r="E23" s="44" t="s">
        <v>49</v>
      </c>
      <c r="F23" s="45">
        <v>2</v>
      </c>
      <c r="G23" s="45">
        <v>2</v>
      </c>
      <c r="H23" s="45">
        <v>1</v>
      </c>
      <c r="I23" s="45">
        <v>1</v>
      </c>
      <c r="J23" s="45"/>
      <c r="K23" s="45"/>
      <c r="L23" s="45"/>
      <c r="M23" s="45"/>
      <c r="N23" s="45"/>
      <c r="O23" s="45"/>
      <c r="P23" s="346">
        <f t="shared" si="0"/>
        <v>3</v>
      </c>
      <c r="Q23" s="347"/>
      <c r="R23" s="347"/>
      <c r="T23" s="336" t="s">
        <v>69</v>
      </c>
      <c r="U23" s="351" t="s">
        <v>70</v>
      </c>
    </row>
    <row r="24" spans="1:24">
      <c r="A24" s="344"/>
      <c r="B24" s="345">
        <v>13</v>
      </c>
      <c r="C24" s="41" t="s">
        <v>72</v>
      </c>
      <c r="D24" s="43"/>
      <c r="E24" s="44"/>
      <c r="F24" s="45">
        <v>3</v>
      </c>
      <c r="G24" s="45">
        <v>3</v>
      </c>
      <c r="H24" s="45">
        <v>3</v>
      </c>
      <c r="I24" s="45">
        <v>3</v>
      </c>
      <c r="J24" s="45">
        <v>3</v>
      </c>
      <c r="K24" s="45">
        <v>3</v>
      </c>
      <c r="L24" s="45">
        <v>3</v>
      </c>
      <c r="M24" s="45">
        <v>3</v>
      </c>
      <c r="N24" s="45">
        <v>3</v>
      </c>
      <c r="O24" s="45">
        <v>3</v>
      </c>
      <c r="P24" s="346">
        <f t="shared" si="0"/>
        <v>15</v>
      </c>
      <c r="Q24" s="347"/>
      <c r="R24" s="347"/>
      <c r="T24" s="336" t="s">
        <v>57</v>
      </c>
      <c r="U24" s="351" t="s">
        <v>71</v>
      </c>
    </row>
    <row r="25" spans="1:24">
      <c r="A25" s="344"/>
      <c r="B25" s="345">
        <v>14</v>
      </c>
      <c r="C25" s="41" t="s">
        <v>73</v>
      </c>
      <c r="D25" s="43"/>
      <c r="E25" s="44"/>
      <c r="F25" s="45">
        <v>1</v>
      </c>
      <c r="G25" s="45">
        <v>1</v>
      </c>
      <c r="H25" s="45"/>
      <c r="I25" s="45"/>
      <c r="J25" s="45"/>
      <c r="K25" s="45"/>
      <c r="L25" s="45"/>
      <c r="M25" s="45"/>
      <c r="N25" s="45"/>
      <c r="O25" s="45"/>
      <c r="P25" s="346">
        <f t="shared" si="0"/>
        <v>1</v>
      </c>
      <c r="Q25" s="347"/>
      <c r="R25" s="347"/>
    </row>
    <row r="26" spans="1:24">
      <c r="A26" s="344"/>
      <c r="B26" s="345">
        <v>15</v>
      </c>
      <c r="C26" s="41" t="s">
        <v>74</v>
      </c>
      <c r="D26" s="43"/>
      <c r="E26" s="44"/>
      <c r="F26" s="45">
        <v>1</v>
      </c>
      <c r="G26" s="45">
        <v>1</v>
      </c>
      <c r="H26" s="45">
        <v>1</v>
      </c>
      <c r="I26" s="45">
        <v>1</v>
      </c>
      <c r="J26" s="45">
        <v>1</v>
      </c>
      <c r="K26" s="45">
        <v>1</v>
      </c>
      <c r="L26" s="45">
        <v>1</v>
      </c>
      <c r="M26" s="45">
        <v>1</v>
      </c>
      <c r="N26" s="45">
        <v>1</v>
      </c>
      <c r="O26" s="45">
        <v>1</v>
      </c>
      <c r="P26" s="346">
        <f t="shared" si="0"/>
        <v>5</v>
      </c>
      <c r="Q26" s="347"/>
      <c r="R26" s="347"/>
    </row>
    <row r="27" spans="1:24" ht="27" customHeight="1">
      <c r="B27" s="795" t="s">
        <v>75</v>
      </c>
      <c r="C27" s="796"/>
      <c r="D27" s="796"/>
      <c r="E27" s="797"/>
      <c r="F27" s="439">
        <f t="shared" ref="F27:O27" si="1">SUM(F12:F26)</f>
        <v>22</v>
      </c>
      <c r="G27" s="439">
        <f t="shared" si="1"/>
        <v>22</v>
      </c>
      <c r="H27" s="439">
        <f t="shared" si="1"/>
        <v>22</v>
      </c>
      <c r="I27" s="439">
        <f t="shared" si="1"/>
        <v>22</v>
      </c>
      <c r="J27" s="439">
        <f t="shared" si="1"/>
        <v>21</v>
      </c>
      <c r="K27" s="439">
        <f t="shared" si="1"/>
        <v>21</v>
      </c>
      <c r="L27" s="439">
        <f t="shared" si="1"/>
        <v>21</v>
      </c>
      <c r="M27" s="439">
        <f t="shared" si="1"/>
        <v>21</v>
      </c>
      <c r="N27" s="439">
        <f t="shared" si="1"/>
        <v>17</v>
      </c>
      <c r="O27" s="439">
        <f t="shared" si="1"/>
        <v>15</v>
      </c>
      <c r="P27" s="440">
        <f t="shared" si="0"/>
        <v>102</v>
      </c>
      <c r="Q27" s="347"/>
      <c r="R27" s="347"/>
      <c r="S27" s="336"/>
      <c r="T27" s="354"/>
      <c r="W27" s="354"/>
    </row>
    <row r="28" spans="1:24">
      <c r="B28" s="355" t="s">
        <v>76</v>
      </c>
      <c r="C28" s="356"/>
      <c r="D28" s="356"/>
      <c r="E28" s="356"/>
      <c r="F28" s="356"/>
      <c r="G28" s="356"/>
      <c r="H28" s="356"/>
      <c r="I28" s="356"/>
      <c r="J28" s="356"/>
      <c r="K28" s="356"/>
      <c r="L28" s="356"/>
      <c r="M28" s="356"/>
      <c r="N28" s="356"/>
      <c r="O28" s="356"/>
      <c r="P28" s="357"/>
      <c r="Q28" s="347"/>
      <c r="R28" s="347"/>
      <c r="S28" s="336"/>
      <c r="W28" s="354"/>
    </row>
    <row r="29" spans="1:24">
      <c r="B29" s="358">
        <v>1</v>
      </c>
      <c r="C29" s="348" t="s">
        <v>24</v>
      </c>
      <c r="D29" s="349" t="s">
        <v>53</v>
      </c>
      <c r="E29" s="393"/>
      <c r="F29" s="359"/>
      <c r="G29" s="359"/>
      <c r="H29" s="359"/>
      <c r="I29" s="359"/>
      <c r="J29" s="359">
        <v>1</v>
      </c>
      <c r="K29" s="359">
        <v>1</v>
      </c>
      <c r="L29" s="359">
        <v>1</v>
      </c>
      <c r="M29" s="359">
        <v>1</v>
      </c>
      <c r="N29" s="359"/>
      <c r="O29" s="359"/>
      <c r="P29" s="346">
        <f t="shared" ref="P29:P49" si="2">SUM(F29:O29)/2</f>
        <v>2</v>
      </c>
      <c r="Q29" s="347"/>
      <c r="R29" s="347"/>
      <c r="U29" s="354"/>
      <c r="V29" s="354"/>
      <c r="W29" s="354"/>
    </row>
    <row r="30" spans="1:24">
      <c r="B30" s="360">
        <v>2</v>
      </c>
      <c r="C30" s="348" t="s">
        <v>39</v>
      </c>
      <c r="D30" s="348"/>
      <c r="E30" s="393"/>
      <c r="F30" s="359">
        <v>1</v>
      </c>
      <c r="G30" s="359">
        <v>1</v>
      </c>
      <c r="H30" s="359">
        <v>1</v>
      </c>
      <c r="I30" s="359">
        <v>1</v>
      </c>
      <c r="J30" s="359">
        <v>1</v>
      </c>
      <c r="K30" s="359">
        <v>1</v>
      </c>
      <c r="L30" s="359">
        <v>1</v>
      </c>
      <c r="M30" s="359">
        <v>1</v>
      </c>
      <c r="N30" s="359">
        <v>2</v>
      </c>
      <c r="O30" s="359">
        <v>2</v>
      </c>
      <c r="P30" s="346">
        <f t="shared" si="2"/>
        <v>6</v>
      </c>
      <c r="R30" s="490"/>
      <c r="V30" s="354"/>
      <c r="W30" s="354"/>
    </row>
    <row r="31" spans="1:24" ht="15" customHeight="1">
      <c r="B31" s="791" t="s">
        <v>82</v>
      </c>
      <c r="C31" s="791"/>
      <c r="D31" s="791"/>
      <c r="E31" s="791"/>
      <c r="F31" s="361">
        <f>SUM(F29:F30)</f>
        <v>1</v>
      </c>
      <c r="G31" s="361">
        <f t="shared" ref="G31:O31" si="3">SUM(G29:G30)</f>
        <v>1</v>
      </c>
      <c r="H31" s="361">
        <f t="shared" si="3"/>
        <v>1</v>
      </c>
      <c r="I31" s="361">
        <f t="shared" si="3"/>
        <v>1</v>
      </c>
      <c r="J31" s="361">
        <f t="shared" si="3"/>
        <v>2</v>
      </c>
      <c r="K31" s="361">
        <f t="shared" si="3"/>
        <v>2</v>
      </c>
      <c r="L31" s="361">
        <f t="shared" si="3"/>
        <v>2</v>
      </c>
      <c r="M31" s="361">
        <f t="shared" si="3"/>
        <v>2</v>
      </c>
      <c r="N31" s="361">
        <f t="shared" si="3"/>
        <v>2</v>
      </c>
      <c r="O31" s="361">
        <f t="shared" si="3"/>
        <v>2</v>
      </c>
      <c r="P31" s="361">
        <f t="shared" si="2"/>
        <v>8</v>
      </c>
      <c r="R31" s="491"/>
      <c r="S31" s="441"/>
      <c r="T31" s="441"/>
      <c r="U31" s="441"/>
      <c r="V31" s="354"/>
      <c r="W31" s="354"/>
    </row>
    <row r="32" spans="1:24">
      <c r="A32" s="362"/>
      <c r="B32" s="766">
        <v>16</v>
      </c>
      <c r="C32" s="792" t="s">
        <v>83</v>
      </c>
      <c r="D32" s="792"/>
      <c r="E32" s="185" t="s">
        <v>27</v>
      </c>
      <c r="F32" s="364"/>
      <c r="G32" s="364"/>
      <c r="H32" s="365"/>
      <c r="I32" s="365"/>
      <c r="J32" s="364">
        <v>1</v>
      </c>
      <c r="K32" s="364">
        <v>1</v>
      </c>
      <c r="L32" s="365"/>
      <c r="M32" s="365"/>
      <c r="N32" s="364"/>
      <c r="O32" s="364"/>
      <c r="P32" s="346">
        <f t="shared" si="2"/>
        <v>1</v>
      </c>
      <c r="R32" s="491"/>
      <c r="S32" s="441"/>
      <c r="T32" s="441"/>
      <c r="U32" s="441"/>
    </row>
    <row r="33" spans="1:25">
      <c r="A33" s="362">
        <f>LEN(C32)</f>
        <v>19</v>
      </c>
      <c r="B33" s="766"/>
      <c r="C33" s="792"/>
      <c r="D33" s="792"/>
      <c r="E33" s="185" t="s">
        <v>226</v>
      </c>
      <c r="F33" s="364"/>
      <c r="G33" s="364"/>
      <c r="H33" s="365"/>
      <c r="I33" s="365"/>
      <c r="J33" s="364"/>
      <c r="K33" s="364"/>
      <c r="L33" s="365">
        <v>2</v>
      </c>
      <c r="M33" s="365">
        <v>2</v>
      </c>
      <c r="N33" s="364"/>
      <c r="O33" s="364"/>
      <c r="P33" s="346">
        <f t="shared" si="2"/>
        <v>2</v>
      </c>
      <c r="R33" s="491"/>
      <c r="S33" s="441"/>
      <c r="T33" s="441"/>
      <c r="U33" s="441"/>
      <c r="V33" s="351"/>
      <c r="W33" s="351"/>
      <c r="X33" s="351"/>
      <c r="Y33" s="351"/>
    </row>
    <row r="34" spans="1:25">
      <c r="A34" s="362">
        <f t="shared" ref="A34:A35" si="4">LEN(C33)</f>
        <v>0</v>
      </c>
      <c r="B34" s="766">
        <v>17</v>
      </c>
      <c r="C34" s="793" t="s">
        <v>84</v>
      </c>
      <c r="D34" s="793"/>
      <c r="E34" s="185" t="s">
        <v>27</v>
      </c>
      <c r="F34" s="364">
        <v>1</v>
      </c>
      <c r="G34" s="364">
        <v>1</v>
      </c>
      <c r="H34" s="366">
        <v>1</v>
      </c>
      <c r="I34" s="366">
        <v>1</v>
      </c>
      <c r="J34" s="364"/>
      <c r="K34" s="364"/>
      <c r="L34" s="366"/>
      <c r="M34" s="366"/>
      <c r="N34" s="364"/>
      <c r="O34" s="364"/>
      <c r="P34" s="346">
        <f t="shared" si="2"/>
        <v>2</v>
      </c>
      <c r="R34" s="491"/>
      <c r="S34" s="441"/>
      <c r="T34" s="441"/>
      <c r="U34" s="441"/>
    </row>
    <row r="35" spans="1:25">
      <c r="A35" s="362">
        <f t="shared" si="4"/>
        <v>20</v>
      </c>
      <c r="B35" s="766">
        <v>19</v>
      </c>
      <c r="C35" s="793"/>
      <c r="D35" s="793"/>
      <c r="E35" s="185" t="s">
        <v>226</v>
      </c>
      <c r="F35" s="364"/>
      <c r="G35" s="364"/>
      <c r="H35" s="366"/>
      <c r="I35" s="366"/>
      <c r="J35" s="364">
        <v>1</v>
      </c>
      <c r="K35" s="364">
        <v>1</v>
      </c>
      <c r="L35" s="366">
        <v>1</v>
      </c>
      <c r="M35" s="366">
        <v>1</v>
      </c>
      <c r="N35" s="364"/>
      <c r="O35" s="364"/>
      <c r="P35" s="346">
        <f t="shared" si="2"/>
        <v>2</v>
      </c>
      <c r="R35" s="491"/>
      <c r="S35" s="441"/>
      <c r="T35" s="441"/>
      <c r="U35" s="441"/>
    </row>
    <row r="36" spans="1:25">
      <c r="A36" s="362">
        <f>LEN(C36)</f>
        <v>31</v>
      </c>
      <c r="B36" s="363">
        <v>18</v>
      </c>
      <c r="C36" s="773" t="s">
        <v>87</v>
      </c>
      <c r="D36" s="773"/>
      <c r="E36" s="185" t="s">
        <v>27</v>
      </c>
      <c r="F36" s="364"/>
      <c r="G36" s="364"/>
      <c r="H36" s="366">
        <v>3</v>
      </c>
      <c r="I36" s="366">
        <v>3</v>
      </c>
      <c r="J36" s="364"/>
      <c r="K36" s="364"/>
      <c r="L36" s="400"/>
      <c r="M36" s="400"/>
      <c r="N36" s="364"/>
      <c r="O36" s="364"/>
      <c r="P36" s="346">
        <f t="shared" si="2"/>
        <v>3</v>
      </c>
      <c r="R36" s="491"/>
      <c r="S36" s="441"/>
      <c r="T36" s="441"/>
      <c r="U36" s="441"/>
      <c r="V36" s="331" t="e">
        <f>SUM(#REF!,QU4238,#REF!,#REF!,#REF!,#REF!,#REF!,#REF!,#REF!)</f>
        <v>#REF!</v>
      </c>
      <c r="W36" s="362" t="s">
        <v>228</v>
      </c>
    </row>
    <row r="37" spans="1:25">
      <c r="A37" s="362">
        <f t="shared" ref="A37:A40" si="5">LEN(C37)</f>
        <v>11</v>
      </c>
      <c r="B37" s="363">
        <v>19</v>
      </c>
      <c r="C37" s="773" t="s">
        <v>89</v>
      </c>
      <c r="D37" s="773"/>
      <c r="E37" s="185" t="s">
        <v>27</v>
      </c>
      <c r="F37" s="364">
        <v>3</v>
      </c>
      <c r="G37" s="364">
        <v>3</v>
      </c>
      <c r="H37" s="366"/>
      <c r="I37" s="400"/>
      <c r="J37" s="395"/>
      <c r="K37" s="364"/>
      <c r="L37" s="400"/>
      <c r="M37" s="400"/>
      <c r="N37" s="395"/>
      <c r="O37" s="364"/>
      <c r="P37" s="346">
        <f t="shared" si="2"/>
        <v>3</v>
      </c>
      <c r="R37" s="491"/>
      <c r="S37" s="441"/>
      <c r="T37" s="441"/>
      <c r="U37" s="441"/>
      <c r="V37" s="331" t="e">
        <f>SUM(#REF!,#REF!,#REF!,#REF!,#REF!,#REF!)</f>
        <v>#REF!</v>
      </c>
      <c r="W37" s="362" t="s">
        <v>229</v>
      </c>
    </row>
    <row r="38" spans="1:25">
      <c r="A38" s="362">
        <f t="shared" si="5"/>
        <v>33</v>
      </c>
      <c r="B38" s="644">
        <v>20</v>
      </c>
      <c r="C38" s="794" t="s">
        <v>90</v>
      </c>
      <c r="D38" s="794"/>
      <c r="E38" s="185" t="s">
        <v>27</v>
      </c>
      <c r="F38" s="364">
        <v>2</v>
      </c>
      <c r="G38" s="364">
        <v>2</v>
      </c>
      <c r="H38" s="366">
        <v>2</v>
      </c>
      <c r="I38" s="366">
        <v>2</v>
      </c>
      <c r="J38" s="364"/>
      <c r="K38" s="364"/>
      <c r="L38" s="366"/>
      <c r="M38" s="366"/>
      <c r="N38" s="364"/>
      <c r="O38" s="364"/>
      <c r="P38" s="346">
        <f t="shared" si="2"/>
        <v>4</v>
      </c>
      <c r="R38" s="491"/>
      <c r="S38" s="441"/>
      <c r="T38" s="441"/>
      <c r="U38" s="441"/>
      <c r="W38" s="362" t="s">
        <v>228</v>
      </c>
    </row>
    <row r="39" spans="1:25">
      <c r="A39" s="362">
        <f t="shared" si="5"/>
        <v>28</v>
      </c>
      <c r="B39" s="644">
        <v>21</v>
      </c>
      <c r="C39" s="773" t="s">
        <v>231</v>
      </c>
      <c r="D39" s="773"/>
      <c r="E39" s="185" t="s">
        <v>226</v>
      </c>
      <c r="F39" s="395">
        <v>2</v>
      </c>
      <c r="G39" s="395">
        <v>2</v>
      </c>
      <c r="H39" s="366">
        <v>2</v>
      </c>
      <c r="I39" s="366">
        <v>2</v>
      </c>
      <c r="J39" s="364"/>
      <c r="K39" s="364"/>
      <c r="L39" s="366"/>
      <c r="M39" s="366"/>
      <c r="N39" s="364"/>
      <c r="O39" s="364"/>
      <c r="P39" s="346">
        <f t="shared" si="2"/>
        <v>4</v>
      </c>
      <c r="R39" s="491"/>
      <c r="S39" s="441"/>
      <c r="T39" s="441"/>
      <c r="U39" s="441"/>
      <c r="W39" s="362" t="s">
        <v>230</v>
      </c>
    </row>
    <row r="40" spans="1:25">
      <c r="A40" s="362">
        <f t="shared" si="5"/>
        <v>23</v>
      </c>
      <c r="B40" s="644">
        <v>22</v>
      </c>
      <c r="C40" s="773" t="s">
        <v>233</v>
      </c>
      <c r="D40" s="773"/>
      <c r="E40" s="185" t="s">
        <v>226</v>
      </c>
      <c r="F40" s="364"/>
      <c r="G40" s="364"/>
      <c r="H40" s="366">
        <v>1</v>
      </c>
      <c r="I40" s="366">
        <v>1</v>
      </c>
      <c r="J40" s="364">
        <v>2</v>
      </c>
      <c r="K40" s="364">
        <v>2</v>
      </c>
      <c r="L40" s="366">
        <v>2</v>
      </c>
      <c r="M40" s="366">
        <v>2</v>
      </c>
      <c r="N40" s="364"/>
      <c r="O40" s="364"/>
      <c r="P40" s="346">
        <f t="shared" si="2"/>
        <v>5</v>
      </c>
      <c r="R40" s="491"/>
      <c r="S40" s="441"/>
      <c r="T40" s="441"/>
      <c r="U40" s="441"/>
      <c r="W40" s="362" t="s">
        <v>232</v>
      </c>
    </row>
    <row r="41" spans="1:25">
      <c r="A41" s="362"/>
      <c r="B41" s="435" t="s">
        <v>91</v>
      </c>
      <c r="C41" s="436"/>
      <c r="D41" s="437"/>
      <c r="E41" s="353"/>
      <c r="F41" s="353">
        <f t="shared" ref="F41:O41" si="6">SUM(F32:F40)</f>
        <v>8</v>
      </c>
      <c r="G41" s="353">
        <f t="shared" si="6"/>
        <v>8</v>
      </c>
      <c r="H41" s="353">
        <f t="shared" si="6"/>
        <v>9</v>
      </c>
      <c r="I41" s="353">
        <f t="shared" si="6"/>
        <v>9</v>
      </c>
      <c r="J41" s="353">
        <f t="shared" si="6"/>
        <v>4</v>
      </c>
      <c r="K41" s="353">
        <f t="shared" si="6"/>
        <v>4</v>
      </c>
      <c r="L41" s="353">
        <f t="shared" si="6"/>
        <v>5</v>
      </c>
      <c r="M41" s="353">
        <f t="shared" si="6"/>
        <v>5</v>
      </c>
      <c r="N41" s="353">
        <f t="shared" si="6"/>
        <v>0</v>
      </c>
      <c r="O41" s="353">
        <f t="shared" si="6"/>
        <v>0</v>
      </c>
      <c r="P41" s="353">
        <f t="shared" si="2"/>
        <v>26</v>
      </c>
      <c r="R41" s="491"/>
      <c r="S41" s="441"/>
      <c r="T41" s="441"/>
      <c r="U41" s="441"/>
    </row>
    <row r="42" spans="1:25">
      <c r="A42" s="362">
        <f>LEN(C42)</f>
        <v>32</v>
      </c>
      <c r="B42" s="363">
        <v>23</v>
      </c>
      <c r="C42" s="773" t="s">
        <v>235</v>
      </c>
      <c r="D42" s="773"/>
      <c r="E42" s="399" t="s">
        <v>226</v>
      </c>
      <c r="F42" s="364"/>
      <c r="G42" s="364"/>
      <c r="H42" s="366"/>
      <c r="I42" s="366"/>
      <c r="J42" s="364">
        <v>2</v>
      </c>
      <c r="K42" s="364">
        <v>2</v>
      </c>
      <c r="L42" s="366">
        <v>3</v>
      </c>
      <c r="M42" s="366">
        <v>3</v>
      </c>
      <c r="N42" s="364"/>
      <c r="O42" s="364"/>
      <c r="P42" s="346">
        <f t="shared" si="2"/>
        <v>5</v>
      </c>
      <c r="R42" s="491"/>
      <c r="S42" s="441"/>
      <c r="T42" s="441"/>
      <c r="U42" s="441"/>
      <c r="W42" s="362" t="s">
        <v>234</v>
      </c>
    </row>
    <row r="43" spans="1:25">
      <c r="A43" s="362">
        <f t="shared" ref="A43:A50" si="7">LEN(C43)</f>
        <v>29</v>
      </c>
      <c r="B43" s="363">
        <v>24</v>
      </c>
      <c r="C43" s="773" t="s">
        <v>237</v>
      </c>
      <c r="D43" s="773"/>
      <c r="E43" s="399" t="s">
        <v>226</v>
      </c>
      <c r="F43" s="364"/>
      <c r="G43" s="364"/>
      <c r="H43" s="366"/>
      <c r="I43" s="366"/>
      <c r="J43" s="364"/>
      <c r="K43" s="364"/>
      <c r="L43" s="366">
        <v>3</v>
      </c>
      <c r="M43" s="366">
        <v>3</v>
      </c>
      <c r="N43" s="364">
        <v>4</v>
      </c>
      <c r="O43" s="364"/>
      <c r="P43" s="346">
        <f t="shared" si="2"/>
        <v>5</v>
      </c>
      <c r="R43" s="491"/>
      <c r="S43" s="441"/>
      <c r="T43" s="441"/>
      <c r="U43" s="441"/>
      <c r="W43" s="362" t="s">
        <v>236</v>
      </c>
    </row>
    <row r="44" spans="1:25">
      <c r="A44" s="362">
        <f t="shared" si="7"/>
        <v>38</v>
      </c>
      <c r="B44" s="644">
        <v>25</v>
      </c>
      <c r="C44" s="773" t="s">
        <v>239</v>
      </c>
      <c r="D44" s="773"/>
      <c r="E44" s="399" t="s">
        <v>226</v>
      </c>
      <c r="F44" s="364"/>
      <c r="G44" s="364"/>
      <c r="H44" s="366"/>
      <c r="I44" s="366"/>
      <c r="J44" s="364">
        <v>2</v>
      </c>
      <c r="K44" s="364">
        <v>2</v>
      </c>
      <c r="L44" s="366">
        <v>2</v>
      </c>
      <c r="M44" s="366">
        <v>2</v>
      </c>
      <c r="N44" s="364">
        <v>3</v>
      </c>
      <c r="O44" s="394"/>
      <c r="P44" s="346">
        <f t="shared" si="2"/>
        <v>5.5</v>
      </c>
      <c r="R44" s="491"/>
      <c r="S44" s="441"/>
      <c r="T44" s="441"/>
      <c r="U44" s="441"/>
      <c r="W44" s="362" t="s">
        <v>238</v>
      </c>
    </row>
    <row r="45" spans="1:25">
      <c r="A45" s="362">
        <f t="shared" si="7"/>
        <v>43</v>
      </c>
      <c r="B45" s="644">
        <v>26</v>
      </c>
      <c r="C45" s="774" t="s">
        <v>95</v>
      </c>
      <c r="D45" s="774"/>
      <c r="E45" s="399" t="s">
        <v>27</v>
      </c>
      <c r="F45" s="395"/>
      <c r="G45" s="364"/>
      <c r="H45" s="366">
        <v>2</v>
      </c>
      <c r="I45" s="396">
        <v>2</v>
      </c>
      <c r="J45" s="394">
        <v>4</v>
      </c>
      <c r="K45" s="394">
        <v>4</v>
      </c>
      <c r="L45" s="397"/>
      <c r="M45" s="397"/>
      <c r="N45" s="394"/>
      <c r="O45" s="395"/>
      <c r="P45" s="346">
        <f t="shared" si="2"/>
        <v>6</v>
      </c>
      <c r="R45" s="491"/>
      <c r="S45" s="441"/>
      <c r="T45" s="441"/>
      <c r="U45" s="441"/>
      <c r="W45" s="362" t="s">
        <v>240</v>
      </c>
    </row>
    <row r="46" spans="1:25">
      <c r="A46" s="362">
        <f t="shared" si="7"/>
        <v>20</v>
      </c>
      <c r="B46" s="644">
        <v>27</v>
      </c>
      <c r="C46" s="774" t="s">
        <v>96</v>
      </c>
      <c r="D46" s="774"/>
      <c r="E46" s="399" t="s">
        <v>27</v>
      </c>
      <c r="F46" s="395">
        <v>3</v>
      </c>
      <c r="G46" s="395">
        <v>3</v>
      </c>
      <c r="H46" s="396">
        <v>1</v>
      </c>
      <c r="I46" s="396">
        <v>1</v>
      </c>
      <c r="J46" s="398">
        <v>1</v>
      </c>
      <c r="K46" s="395">
        <v>1</v>
      </c>
      <c r="L46" s="397"/>
      <c r="M46" s="397"/>
      <c r="N46" s="394"/>
      <c r="O46" s="395"/>
      <c r="P46" s="346">
        <f t="shared" si="2"/>
        <v>5</v>
      </c>
      <c r="R46" s="491"/>
      <c r="S46" s="441"/>
      <c r="T46" s="441"/>
      <c r="U46" s="441"/>
      <c r="W46" s="362" t="s">
        <v>241</v>
      </c>
    </row>
    <row r="47" spans="1:25">
      <c r="A47" s="362"/>
      <c r="B47" s="644">
        <v>28</v>
      </c>
      <c r="C47" s="777" t="s">
        <v>286</v>
      </c>
      <c r="D47" s="778"/>
      <c r="E47" s="475" t="s">
        <v>306</v>
      </c>
      <c r="F47" s="476"/>
      <c r="G47" s="476"/>
      <c r="H47" s="476"/>
      <c r="I47" s="476"/>
      <c r="J47" s="476"/>
      <c r="K47" s="476"/>
      <c r="L47" s="476"/>
      <c r="M47" s="476"/>
      <c r="N47" s="476"/>
      <c r="O47" s="477">
        <v>3</v>
      </c>
      <c r="P47" s="21">
        <f t="shared" si="2"/>
        <v>1.5</v>
      </c>
      <c r="R47" s="441"/>
      <c r="S47" s="441"/>
      <c r="T47" s="441"/>
      <c r="U47" s="441"/>
      <c r="W47" s="362"/>
    </row>
    <row r="48" spans="1:25">
      <c r="A48" s="362">
        <f t="shared" si="7"/>
        <v>40</v>
      </c>
      <c r="B48" s="644">
        <v>29</v>
      </c>
      <c r="C48" s="775" t="s">
        <v>287</v>
      </c>
      <c r="D48" s="742"/>
      <c r="E48" s="475" t="s">
        <v>306</v>
      </c>
      <c r="F48" s="476"/>
      <c r="G48" s="476"/>
      <c r="H48" s="476"/>
      <c r="I48" s="476"/>
      <c r="J48" s="476"/>
      <c r="K48" s="476"/>
      <c r="L48" s="476"/>
      <c r="M48" s="476"/>
      <c r="N48" s="476"/>
      <c r="O48" s="182">
        <v>3</v>
      </c>
      <c r="P48" s="21">
        <f t="shared" si="2"/>
        <v>1.5</v>
      </c>
      <c r="R48" s="441"/>
      <c r="S48" s="441"/>
      <c r="T48" s="441"/>
      <c r="U48" s="441"/>
      <c r="W48" s="362" t="s">
        <v>242</v>
      </c>
    </row>
    <row r="49" spans="1:24">
      <c r="A49" s="362"/>
      <c r="B49" s="675">
        <v>30</v>
      </c>
      <c r="C49" s="720" t="s">
        <v>337</v>
      </c>
      <c r="D49" s="721"/>
      <c r="E49" s="71" t="s">
        <v>306</v>
      </c>
      <c r="F49" s="91"/>
      <c r="G49" s="91"/>
      <c r="H49" s="91"/>
      <c r="I49" s="91"/>
      <c r="J49" s="91"/>
      <c r="K49" s="91"/>
      <c r="L49" s="91"/>
      <c r="M49" s="91"/>
      <c r="N49" s="91"/>
      <c r="O49" s="82">
        <v>1</v>
      </c>
      <c r="P49" s="21">
        <f t="shared" si="2"/>
        <v>0.5</v>
      </c>
      <c r="R49" s="441"/>
      <c r="S49" s="441"/>
      <c r="T49" s="441"/>
      <c r="U49" s="441"/>
      <c r="W49" s="362"/>
    </row>
    <row r="50" spans="1:24">
      <c r="A50" s="362">
        <f t="shared" si="7"/>
        <v>17</v>
      </c>
      <c r="B50" s="780">
        <v>31</v>
      </c>
      <c r="C50" s="776" t="s">
        <v>97</v>
      </c>
      <c r="D50" s="776"/>
      <c r="E50" s="399" t="s">
        <v>226</v>
      </c>
      <c r="F50" s="368"/>
      <c r="G50" s="368"/>
      <c r="H50" s="368"/>
      <c r="I50" s="368"/>
      <c r="J50" s="368"/>
      <c r="K50" s="368"/>
      <c r="L50" s="368"/>
      <c r="M50" s="368" t="s">
        <v>98</v>
      </c>
      <c r="N50" s="368"/>
      <c r="O50" s="368"/>
      <c r="P50" s="368"/>
      <c r="Q50" s="347"/>
      <c r="R50" s="441"/>
      <c r="S50" s="441"/>
      <c r="T50" s="441"/>
      <c r="U50" s="441"/>
    </row>
    <row r="51" spans="1:24">
      <c r="A51" s="362"/>
      <c r="B51" s="781"/>
      <c r="C51" s="776"/>
      <c r="D51" s="776"/>
      <c r="E51" s="399" t="s">
        <v>27</v>
      </c>
      <c r="F51" s="368"/>
      <c r="G51" s="368"/>
      <c r="H51" s="368"/>
      <c r="I51" s="368"/>
      <c r="J51" s="368"/>
      <c r="K51" s="368" t="s">
        <v>98</v>
      </c>
      <c r="L51" s="368"/>
      <c r="M51" s="368"/>
      <c r="N51" s="368"/>
      <c r="O51" s="368"/>
      <c r="P51" s="359"/>
      <c r="Q51" s="347"/>
      <c r="R51" s="441"/>
      <c r="S51" s="441"/>
      <c r="T51" s="441"/>
      <c r="U51" s="441"/>
    </row>
    <row r="52" spans="1:24">
      <c r="B52" s="369" t="s">
        <v>99</v>
      </c>
      <c r="C52" s="370"/>
      <c r="D52" s="367"/>
      <c r="E52" s="367"/>
      <c r="F52" s="371">
        <f>SUM(F42:F51)</f>
        <v>3</v>
      </c>
      <c r="G52" s="371">
        <f t="shared" ref="G52:O52" si="8">SUM(G42:G51)</f>
        <v>3</v>
      </c>
      <c r="H52" s="371">
        <f t="shared" si="8"/>
        <v>3</v>
      </c>
      <c r="I52" s="371">
        <f t="shared" si="8"/>
        <v>3</v>
      </c>
      <c r="J52" s="371">
        <f t="shared" si="8"/>
        <v>9</v>
      </c>
      <c r="K52" s="371">
        <f t="shared" si="8"/>
        <v>9</v>
      </c>
      <c r="L52" s="371">
        <f t="shared" si="8"/>
        <v>8</v>
      </c>
      <c r="M52" s="371">
        <f t="shared" si="8"/>
        <v>8</v>
      </c>
      <c r="N52" s="371">
        <f t="shared" si="8"/>
        <v>7</v>
      </c>
      <c r="O52" s="371">
        <f t="shared" si="8"/>
        <v>7</v>
      </c>
      <c r="P52" s="353">
        <f>SUM(F52:O52)/2</f>
        <v>30</v>
      </c>
      <c r="Q52" s="347"/>
      <c r="R52" s="441"/>
      <c r="S52" s="441"/>
      <c r="T52" s="441"/>
      <c r="U52" s="441"/>
    </row>
    <row r="53" spans="1:24">
      <c r="B53" s="372" t="s">
        <v>106</v>
      </c>
      <c r="C53" s="373"/>
      <c r="D53" s="374"/>
      <c r="E53" s="374"/>
      <c r="F53" s="375">
        <f t="shared" ref="F53:O53" si="9">SUM(F52,F41)</f>
        <v>11</v>
      </c>
      <c r="G53" s="375">
        <f t="shared" si="9"/>
        <v>11</v>
      </c>
      <c r="H53" s="375">
        <f t="shared" si="9"/>
        <v>12</v>
      </c>
      <c r="I53" s="375">
        <f t="shared" si="9"/>
        <v>12</v>
      </c>
      <c r="J53" s="375">
        <f t="shared" si="9"/>
        <v>13</v>
      </c>
      <c r="K53" s="375">
        <f t="shared" si="9"/>
        <v>13</v>
      </c>
      <c r="L53" s="375">
        <f t="shared" si="9"/>
        <v>13</v>
      </c>
      <c r="M53" s="375">
        <f t="shared" si="9"/>
        <v>13</v>
      </c>
      <c r="N53" s="375">
        <f t="shared" si="9"/>
        <v>7</v>
      </c>
      <c r="O53" s="375">
        <f t="shared" si="9"/>
        <v>7</v>
      </c>
      <c r="P53" s="376">
        <f>SUM(F53:O53)/2</f>
        <v>56</v>
      </c>
      <c r="Q53" s="347"/>
      <c r="R53" s="347"/>
    </row>
    <row r="54" spans="1:24">
      <c r="B54" s="779" t="s">
        <v>112</v>
      </c>
      <c r="C54" s="779"/>
      <c r="D54" s="779"/>
      <c r="E54" s="779"/>
      <c r="F54" s="687">
        <v>11</v>
      </c>
      <c r="G54" s="687">
        <v>11</v>
      </c>
      <c r="H54" s="688">
        <v>12</v>
      </c>
      <c r="I54" s="688">
        <v>12</v>
      </c>
      <c r="J54" s="688">
        <v>13</v>
      </c>
      <c r="K54" s="688">
        <v>13</v>
      </c>
      <c r="L54" s="688">
        <v>13</v>
      </c>
      <c r="M54" s="688">
        <v>13</v>
      </c>
      <c r="N54" s="689">
        <v>7</v>
      </c>
      <c r="O54" s="690">
        <v>7</v>
      </c>
      <c r="P54" s="377">
        <f>SUM(F54:O54)/2</f>
        <v>56</v>
      </c>
      <c r="Q54" s="347"/>
      <c r="R54" s="347"/>
    </row>
    <row r="55" spans="1:24">
      <c r="A55" s="333"/>
      <c r="B55" s="782" t="s">
        <v>114</v>
      </c>
      <c r="C55" s="782"/>
      <c r="D55" s="782"/>
      <c r="E55" s="782"/>
      <c r="F55" s="378"/>
      <c r="G55" s="378"/>
      <c r="H55" s="378"/>
      <c r="I55" s="378"/>
      <c r="J55" s="378"/>
      <c r="K55" s="378" t="s">
        <v>27</v>
      </c>
      <c r="L55" s="378"/>
      <c r="M55" s="378"/>
      <c r="N55" s="378" t="s">
        <v>226</v>
      </c>
      <c r="O55" s="378"/>
      <c r="P55" s="379">
        <v>2</v>
      </c>
      <c r="Q55" s="347"/>
      <c r="R55" s="347"/>
    </row>
    <row r="56" spans="1:24" ht="30.75" customHeight="1">
      <c r="B56" s="784" t="s">
        <v>59</v>
      </c>
      <c r="C56" s="785"/>
      <c r="D56" s="785"/>
      <c r="E56" s="786"/>
      <c r="F56" s="442">
        <f>F53+F27+F31</f>
        <v>34</v>
      </c>
      <c r="G56" s="442">
        <f t="shared" ref="G56:O56" si="10">G53+G27+G31</f>
        <v>34</v>
      </c>
      <c r="H56" s="442">
        <f t="shared" si="10"/>
        <v>35</v>
      </c>
      <c r="I56" s="442">
        <f t="shared" si="10"/>
        <v>35</v>
      </c>
      <c r="J56" s="442">
        <f t="shared" si="10"/>
        <v>36</v>
      </c>
      <c r="K56" s="442">
        <f t="shared" si="10"/>
        <v>36</v>
      </c>
      <c r="L56" s="442">
        <f t="shared" si="10"/>
        <v>36</v>
      </c>
      <c r="M56" s="442">
        <f t="shared" si="10"/>
        <v>36</v>
      </c>
      <c r="N56" s="442">
        <f t="shared" si="10"/>
        <v>26</v>
      </c>
      <c r="O56" s="442">
        <f t="shared" si="10"/>
        <v>24</v>
      </c>
      <c r="P56" s="447">
        <f>SUM(F56:O56)/2</f>
        <v>166</v>
      </c>
      <c r="Q56" s="347"/>
      <c r="R56" s="347"/>
      <c r="S56" s="331" t="s">
        <v>110</v>
      </c>
    </row>
    <row r="57" spans="1:24" ht="25.05" customHeight="1">
      <c r="B57" s="787"/>
      <c r="C57" s="788" t="s">
        <v>276</v>
      </c>
      <c r="D57" s="783" t="s">
        <v>116</v>
      </c>
      <c r="E57" s="783"/>
      <c r="F57" s="381">
        <v>1</v>
      </c>
      <c r="G57" s="382">
        <v>1</v>
      </c>
      <c r="H57" s="382">
        <v>1</v>
      </c>
      <c r="I57" s="382">
        <v>1</v>
      </c>
      <c r="J57" s="382"/>
      <c r="K57" s="382"/>
      <c r="L57" s="382"/>
      <c r="M57" s="382"/>
      <c r="N57" s="382">
        <v>2</v>
      </c>
      <c r="O57" s="382">
        <v>2</v>
      </c>
      <c r="P57" s="768">
        <f>SUM(F57:O58)/2</f>
        <v>4</v>
      </c>
      <c r="Q57" s="347"/>
      <c r="R57" s="347"/>
      <c r="S57" s="333"/>
    </row>
    <row r="58" spans="1:24" ht="13.5" customHeight="1">
      <c r="B58" s="787"/>
      <c r="C58" s="789"/>
      <c r="D58" s="790" t="s">
        <v>39</v>
      </c>
      <c r="E58" s="790"/>
      <c r="F58" s="463"/>
      <c r="G58" s="464"/>
      <c r="H58" s="464"/>
      <c r="I58" s="464"/>
      <c r="J58" s="464"/>
      <c r="K58" s="464"/>
      <c r="L58" s="464"/>
      <c r="M58" s="464"/>
      <c r="N58" s="464"/>
      <c r="O58" s="464"/>
      <c r="P58" s="769"/>
      <c r="Q58" s="347"/>
      <c r="R58" s="347"/>
      <c r="S58" s="333"/>
    </row>
    <row r="59" spans="1:24">
      <c r="B59" s="360">
        <v>1</v>
      </c>
      <c r="C59" s="771" t="s">
        <v>117</v>
      </c>
      <c r="D59" s="771"/>
      <c r="E59" s="771"/>
      <c r="F59" s="117">
        <v>1</v>
      </c>
      <c r="G59" s="117">
        <v>1</v>
      </c>
      <c r="H59" s="117">
        <v>1</v>
      </c>
      <c r="I59" s="117">
        <v>1</v>
      </c>
      <c r="J59" s="117">
        <v>1</v>
      </c>
      <c r="K59" s="117">
        <v>1</v>
      </c>
      <c r="L59" s="117">
        <v>1</v>
      </c>
      <c r="M59" s="117">
        <v>1</v>
      </c>
      <c r="N59" s="117">
        <v>1</v>
      </c>
      <c r="O59" s="117">
        <v>1</v>
      </c>
      <c r="P59" s="384" t="s">
        <v>118</v>
      </c>
      <c r="Q59" s="333"/>
      <c r="R59" s="333"/>
    </row>
    <row r="60" spans="1:24">
      <c r="B60" s="360">
        <v>2</v>
      </c>
      <c r="C60" s="702" t="s">
        <v>342</v>
      </c>
      <c r="D60" s="703"/>
      <c r="E60" s="704"/>
      <c r="F60" s="117"/>
      <c r="G60" s="117"/>
      <c r="H60" s="117">
        <v>1</v>
      </c>
      <c r="I60" s="117">
        <v>1</v>
      </c>
      <c r="J60" s="117">
        <v>1</v>
      </c>
      <c r="K60" s="117">
        <v>1</v>
      </c>
      <c r="L60" s="383"/>
      <c r="M60" s="385"/>
      <c r="N60" s="386"/>
      <c r="O60" s="386"/>
      <c r="P60" s="384" t="s">
        <v>118</v>
      </c>
      <c r="Q60" s="333"/>
      <c r="R60" s="333"/>
      <c r="T60" s="333"/>
    </row>
    <row r="61" spans="1:24">
      <c r="B61" s="360">
        <v>3</v>
      </c>
      <c r="C61" s="771" t="s">
        <v>119</v>
      </c>
      <c r="D61" s="771"/>
      <c r="E61" s="771"/>
      <c r="F61" s="383"/>
      <c r="G61" s="383"/>
      <c r="H61" s="383"/>
      <c r="I61" s="383"/>
      <c r="J61" s="383"/>
      <c r="K61" s="383"/>
      <c r="L61" s="383"/>
      <c r="M61" s="385"/>
      <c r="N61" s="386"/>
      <c r="O61" s="386"/>
      <c r="P61" s="384" t="s">
        <v>118</v>
      </c>
      <c r="Q61" s="333"/>
      <c r="R61" s="333"/>
      <c r="U61" s="333"/>
      <c r="V61" s="333"/>
      <c r="W61" s="333"/>
      <c r="X61" s="333"/>
    </row>
    <row r="62" spans="1:24">
      <c r="B62" s="360">
        <v>4</v>
      </c>
      <c r="C62" s="771" t="s">
        <v>245</v>
      </c>
      <c r="D62" s="771"/>
      <c r="E62" s="771"/>
      <c r="F62" s="383"/>
      <c r="G62" s="383"/>
      <c r="H62" s="383"/>
      <c r="I62" s="383"/>
      <c r="J62" s="383"/>
      <c r="K62" s="383"/>
      <c r="L62" s="383"/>
      <c r="M62" s="385"/>
      <c r="N62" s="386"/>
      <c r="O62" s="386"/>
      <c r="P62" s="384" t="s">
        <v>118</v>
      </c>
      <c r="Q62" s="333"/>
      <c r="R62" s="333"/>
    </row>
    <row r="63" spans="1:24">
      <c r="B63" s="360">
        <v>5</v>
      </c>
      <c r="C63" s="771" t="s">
        <v>121</v>
      </c>
      <c r="D63" s="771"/>
      <c r="E63" s="771"/>
      <c r="F63" s="383"/>
      <c r="G63" s="383"/>
      <c r="H63" s="383"/>
      <c r="I63" s="383"/>
      <c r="J63" s="383"/>
      <c r="K63" s="383"/>
      <c r="L63" s="383"/>
      <c r="M63" s="385"/>
      <c r="N63" s="386"/>
      <c r="O63" s="386"/>
      <c r="P63" s="384" t="s">
        <v>118</v>
      </c>
      <c r="Q63" s="333"/>
      <c r="R63" s="333"/>
    </row>
    <row r="64" spans="1:24">
      <c r="B64" s="360">
        <v>6</v>
      </c>
      <c r="C64" s="771" t="s">
        <v>122</v>
      </c>
      <c r="D64" s="771"/>
      <c r="E64" s="771"/>
      <c r="F64" s="383"/>
      <c r="G64" s="383"/>
      <c r="H64" s="383"/>
      <c r="I64" s="383"/>
      <c r="J64" s="383"/>
      <c r="K64" s="383"/>
      <c r="L64" s="383"/>
      <c r="M64" s="385"/>
      <c r="N64" s="386"/>
      <c r="O64" s="386"/>
      <c r="P64" s="384" t="s">
        <v>118</v>
      </c>
      <c r="Q64" s="333"/>
      <c r="R64" s="333"/>
    </row>
    <row r="65" spans="1:24">
      <c r="B65" s="360">
        <v>7</v>
      </c>
      <c r="C65" s="771" t="s">
        <v>123</v>
      </c>
      <c r="D65" s="771"/>
      <c r="E65" s="771"/>
      <c r="F65" s="383"/>
      <c r="G65" s="383"/>
      <c r="H65" s="383"/>
      <c r="I65" s="383"/>
      <c r="J65" s="383"/>
      <c r="K65" s="383"/>
      <c r="L65" s="383"/>
      <c r="M65" s="385"/>
      <c r="N65" s="386"/>
      <c r="O65" s="386"/>
      <c r="P65" s="384" t="s">
        <v>118</v>
      </c>
      <c r="Q65" s="401"/>
      <c r="R65" s="401"/>
    </row>
    <row r="66" spans="1:24">
      <c r="B66" s="360">
        <v>8</v>
      </c>
      <c r="C66" s="771" t="s">
        <v>124</v>
      </c>
      <c r="D66" s="771"/>
      <c r="E66" s="771"/>
      <c r="F66" s="383"/>
      <c r="G66" s="383"/>
      <c r="H66" s="383"/>
      <c r="I66" s="383"/>
      <c r="J66" s="383"/>
      <c r="K66" s="383"/>
      <c r="L66" s="383"/>
      <c r="M66" s="385"/>
      <c r="N66" s="386"/>
      <c r="O66" s="386"/>
      <c r="P66" s="384" t="s">
        <v>118</v>
      </c>
      <c r="Q66" s="333"/>
      <c r="R66" s="333"/>
    </row>
    <row r="67" spans="1:24">
      <c r="B67" s="360">
        <v>9</v>
      </c>
      <c r="C67" s="771" t="s">
        <v>125</v>
      </c>
      <c r="D67" s="771"/>
      <c r="E67" s="771"/>
      <c r="F67" s="383" t="s">
        <v>126</v>
      </c>
      <c r="G67" s="383"/>
      <c r="H67" s="383"/>
      <c r="I67" s="383"/>
      <c r="J67" s="383"/>
      <c r="K67" s="383"/>
      <c r="L67" s="383"/>
      <c r="M67" s="385"/>
      <c r="N67" s="386"/>
      <c r="O67" s="386" t="s">
        <v>126</v>
      </c>
      <c r="P67" s="384" t="s">
        <v>118</v>
      </c>
      <c r="Q67" s="333"/>
      <c r="R67" s="333"/>
    </row>
    <row r="68" spans="1:24">
      <c r="A68" s="387"/>
      <c r="B68" s="360">
        <v>10</v>
      </c>
      <c r="C68" s="771" t="s">
        <v>128</v>
      </c>
      <c r="D68" s="771"/>
      <c r="E68" s="771"/>
      <c r="F68" s="365"/>
      <c r="G68" s="365"/>
      <c r="H68" s="365"/>
      <c r="I68" s="365"/>
      <c r="J68" s="365"/>
      <c r="K68" s="365"/>
      <c r="L68" s="365"/>
      <c r="M68" s="388"/>
      <c r="N68" s="389"/>
      <c r="O68" s="389"/>
      <c r="P68" s="390" t="s">
        <v>118</v>
      </c>
      <c r="Q68" s="387"/>
      <c r="R68" s="387"/>
    </row>
    <row r="69" spans="1:24">
      <c r="A69" s="387"/>
      <c r="B69" s="772" t="s">
        <v>129</v>
      </c>
      <c r="C69" s="772"/>
      <c r="D69" s="772"/>
      <c r="E69" s="772"/>
      <c r="F69" s="380">
        <f t="shared" ref="F69:O69" si="11">SUM(F57:F68)</f>
        <v>2</v>
      </c>
      <c r="G69" s="380">
        <f t="shared" si="11"/>
        <v>2</v>
      </c>
      <c r="H69" s="380">
        <f t="shared" si="11"/>
        <v>3</v>
      </c>
      <c r="I69" s="380">
        <f t="shared" si="11"/>
        <v>3</v>
      </c>
      <c r="J69" s="380">
        <f t="shared" si="11"/>
        <v>2</v>
      </c>
      <c r="K69" s="380">
        <f t="shared" si="11"/>
        <v>2</v>
      </c>
      <c r="L69" s="380">
        <f t="shared" si="11"/>
        <v>1</v>
      </c>
      <c r="M69" s="380">
        <f t="shared" si="11"/>
        <v>1</v>
      </c>
      <c r="N69" s="380">
        <f t="shared" si="11"/>
        <v>3</v>
      </c>
      <c r="O69" s="380">
        <f t="shared" si="11"/>
        <v>3</v>
      </c>
      <c r="P69" s="380">
        <f>SUM(F69:O69)</f>
        <v>22</v>
      </c>
      <c r="Q69" s="387"/>
      <c r="R69" s="387"/>
    </row>
    <row r="70" spans="1:24">
      <c r="A70" s="387"/>
      <c r="B70" s="391"/>
      <c r="C70" s="770" t="s">
        <v>243</v>
      </c>
      <c r="D70" s="770"/>
      <c r="E70" s="351"/>
      <c r="F70" s="392"/>
      <c r="G70" s="392"/>
      <c r="H70" s="392"/>
      <c r="I70" s="392"/>
      <c r="J70" s="392"/>
      <c r="K70" s="392"/>
      <c r="L70" s="392"/>
      <c r="M70" s="392"/>
      <c r="N70" s="392"/>
      <c r="O70" s="392"/>
      <c r="P70" s="392"/>
      <c r="Q70" s="387"/>
      <c r="R70" s="387"/>
    </row>
    <row r="71" spans="1:24">
      <c r="B71" s="391"/>
      <c r="C71" s="333" t="s">
        <v>77</v>
      </c>
      <c r="D71" s="333"/>
      <c r="E71" s="333"/>
      <c r="F71" s="333"/>
      <c r="G71" s="333"/>
      <c r="H71" s="333"/>
      <c r="I71" s="333"/>
      <c r="J71" s="333"/>
      <c r="K71" s="333"/>
      <c r="L71" s="333"/>
      <c r="M71" s="333"/>
      <c r="N71" s="333"/>
      <c r="O71" s="333"/>
      <c r="P71" s="333"/>
      <c r="Q71" s="333"/>
      <c r="R71" s="333"/>
      <c r="S71" s="387"/>
    </row>
    <row r="72" spans="1:24">
      <c r="B72" s="351"/>
      <c r="C72" s="351" t="s">
        <v>134</v>
      </c>
      <c r="D72" s="351"/>
      <c r="E72" s="351"/>
      <c r="F72" s="351"/>
      <c r="G72" s="351"/>
      <c r="H72" s="351"/>
      <c r="I72" s="351"/>
      <c r="J72" s="351"/>
      <c r="K72" s="351"/>
      <c r="L72" s="351"/>
      <c r="M72" s="351"/>
      <c r="N72" s="351"/>
      <c r="O72" s="351"/>
      <c r="P72" s="351"/>
      <c r="Q72" s="333"/>
      <c r="R72" s="333"/>
      <c r="S72" s="387"/>
    </row>
    <row r="73" spans="1:24">
      <c r="B73" s="351"/>
      <c r="C73" s="351"/>
      <c r="D73" s="351"/>
      <c r="E73" s="351"/>
      <c r="F73" s="767" t="s">
        <v>78</v>
      </c>
      <c r="G73" s="767"/>
      <c r="H73" s="767"/>
      <c r="I73" s="767"/>
      <c r="J73" s="767"/>
      <c r="K73" s="767"/>
      <c r="L73" s="767"/>
      <c r="M73" s="767"/>
      <c r="N73" s="767"/>
      <c r="O73" s="767"/>
      <c r="P73" s="351"/>
      <c r="Q73" s="333"/>
      <c r="R73" s="333"/>
      <c r="S73" s="387"/>
    </row>
    <row r="74" spans="1:24">
      <c r="B74" s="351"/>
      <c r="C74" s="351"/>
      <c r="D74" s="351"/>
      <c r="E74" s="333"/>
      <c r="F74" s="722">
        <v>34</v>
      </c>
      <c r="G74" s="723"/>
      <c r="H74" s="722">
        <v>35</v>
      </c>
      <c r="I74" s="723"/>
      <c r="J74" s="722">
        <v>36</v>
      </c>
      <c r="K74" s="723"/>
      <c r="L74" s="722">
        <v>36</v>
      </c>
      <c r="M74" s="723"/>
      <c r="N74" s="722">
        <v>25</v>
      </c>
      <c r="O74" s="723"/>
      <c r="P74" s="351"/>
      <c r="Q74" s="333"/>
      <c r="R74" s="333"/>
      <c r="T74" s="387"/>
    </row>
    <row r="75" spans="1:24">
      <c r="C75" s="336"/>
      <c r="D75" s="336"/>
      <c r="E75" s="333"/>
      <c r="Q75" s="333"/>
      <c r="R75" s="333"/>
      <c r="T75" s="387"/>
      <c r="U75" s="387"/>
      <c r="V75" s="387"/>
      <c r="W75" s="387"/>
      <c r="X75" s="387"/>
    </row>
    <row r="76" spans="1:24">
      <c r="C76" s="333"/>
      <c r="D76" s="333"/>
      <c r="E76" s="333"/>
      <c r="Q76" s="333"/>
      <c r="R76" s="333"/>
      <c r="T76" s="387"/>
      <c r="U76" s="387"/>
      <c r="V76" s="387"/>
      <c r="W76" s="387"/>
      <c r="X76" s="387"/>
    </row>
    <row r="77" spans="1:24">
      <c r="U77" s="387"/>
      <c r="V77" s="387"/>
      <c r="W77" s="387"/>
      <c r="X77" s="387"/>
    </row>
    <row r="85" spans="3:18">
      <c r="C85" s="333"/>
      <c r="D85" s="333"/>
      <c r="Q85" s="333"/>
      <c r="R85" s="333"/>
    </row>
    <row r="89" spans="3:18">
      <c r="C89" s="333"/>
      <c r="D89" s="333"/>
      <c r="Q89" s="333"/>
      <c r="R89" s="333"/>
    </row>
    <row r="90" spans="3:18">
      <c r="Q90" s="333"/>
      <c r="R90" s="333"/>
    </row>
    <row r="91" spans="3:18">
      <c r="Q91" s="333"/>
      <c r="R91" s="333"/>
    </row>
    <row r="92" spans="3:18">
      <c r="Q92" s="333"/>
      <c r="R92" s="333"/>
    </row>
    <row r="93" spans="3:18">
      <c r="Q93" s="333"/>
      <c r="R93" s="333"/>
    </row>
    <row r="94" spans="3:18">
      <c r="Q94" s="333"/>
      <c r="R94" s="333"/>
    </row>
    <row r="95" spans="3:18">
      <c r="Q95" s="333"/>
      <c r="R95" s="333"/>
    </row>
    <row r="96" spans="3:18">
      <c r="Q96" s="333"/>
      <c r="R96" s="333"/>
    </row>
    <row r="97" spans="17:18">
      <c r="Q97" s="333"/>
      <c r="R97" s="333"/>
    </row>
    <row r="98" spans="17:18">
      <c r="Q98" s="333"/>
      <c r="R98" s="333"/>
    </row>
    <row r="99" spans="17:18">
      <c r="Q99" s="333"/>
      <c r="R99" s="333"/>
    </row>
    <row r="100" spans="17:18">
      <c r="Q100" s="333"/>
      <c r="R100" s="333"/>
    </row>
    <row r="101" spans="17:18">
      <c r="Q101" s="333"/>
      <c r="R101" s="333"/>
    </row>
    <row r="102" spans="17:18">
      <c r="Q102" s="333"/>
      <c r="R102" s="333"/>
    </row>
    <row r="103" spans="17:18">
      <c r="Q103" s="333"/>
      <c r="R103" s="333"/>
    </row>
    <row r="104" spans="17:18">
      <c r="Q104" s="333"/>
      <c r="R104" s="333"/>
    </row>
    <row r="105" spans="17:18">
      <c r="Q105" s="333"/>
      <c r="R105" s="333"/>
    </row>
    <row r="106" spans="17:18">
      <c r="Q106" s="333"/>
      <c r="R106" s="333"/>
    </row>
    <row r="107" spans="17:18">
      <c r="Q107" s="333"/>
      <c r="R107" s="333"/>
    </row>
    <row r="108" spans="17:18">
      <c r="Q108" s="333"/>
      <c r="R108" s="333"/>
    </row>
    <row r="109" spans="17:18">
      <c r="Q109" s="333"/>
      <c r="R109" s="333"/>
    </row>
    <row r="110" spans="17:18">
      <c r="Q110" s="333"/>
      <c r="R110" s="333"/>
    </row>
    <row r="111" spans="17:18">
      <c r="Q111" s="333"/>
      <c r="R111" s="333"/>
    </row>
    <row r="112" spans="17:18">
      <c r="Q112" s="333"/>
      <c r="R112" s="333"/>
    </row>
    <row r="113" spans="17:18">
      <c r="Q113" s="333"/>
      <c r="R113" s="333"/>
    </row>
    <row r="114" spans="17:18">
      <c r="Q114" s="333"/>
      <c r="R114" s="333"/>
    </row>
    <row r="115" spans="17:18">
      <c r="Q115" s="333"/>
      <c r="R115" s="333"/>
    </row>
    <row r="116" spans="17:18">
      <c r="Q116" s="333"/>
      <c r="R116" s="333"/>
    </row>
    <row r="117" spans="17:18">
      <c r="Q117" s="333"/>
      <c r="R117" s="333"/>
    </row>
    <row r="118" spans="17:18">
      <c r="Q118" s="333"/>
      <c r="R118" s="333"/>
    </row>
    <row r="119" spans="17:18">
      <c r="Q119" s="333"/>
      <c r="R119" s="333"/>
    </row>
    <row r="120" spans="17:18">
      <c r="Q120" s="333"/>
      <c r="R120" s="333"/>
    </row>
    <row r="121" spans="17:18">
      <c r="Q121" s="333"/>
      <c r="R121" s="333"/>
    </row>
    <row r="122" spans="17:18">
      <c r="Q122" s="333"/>
      <c r="R122" s="333"/>
    </row>
    <row r="123" spans="17:18">
      <c r="Q123" s="333"/>
      <c r="R123" s="333"/>
    </row>
    <row r="124" spans="17:18">
      <c r="Q124" s="333"/>
      <c r="R124" s="333"/>
    </row>
    <row r="125" spans="17:18">
      <c r="Q125" s="333"/>
      <c r="R125" s="333"/>
    </row>
    <row r="126" spans="17:18">
      <c r="Q126" s="333"/>
      <c r="R126" s="333"/>
    </row>
    <row r="127" spans="17:18">
      <c r="Q127" s="333"/>
      <c r="R127" s="333"/>
    </row>
    <row r="128" spans="17:18">
      <c r="Q128" s="333"/>
      <c r="R128" s="333"/>
    </row>
    <row r="129" spans="17:18">
      <c r="Q129" s="333"/>
      <c r="R129" s="333"/>
    </row>
    <row r="130" spans="17:18">
      <c r="Q130" s="333"/>
      <c r="R130" s="333"/>
    </row>
    <row r="131" spans="17:18">
      <c r="Q131" s="333"/>
      <c r="R131" s="333"/>
    </row>
    <row r="132" spans="17:18">
      <c r="Q132" s="333"/>
      <c r="R132" s="333"/>
    </row>
    <row r="133" spans="17:18">
      <c r="Q133" s="333"/>
      <c r="R133" s="333"/>
    </row>
    <row r="134" spans="17:18">
      <c r="Q134" s="333"/>
      <c r="R134" s="333"/>
    </row>
    <row r="135" spans="17:18">
      <c r="Q135" s="333"/>
      <c r="R135" s="333"/>
    </row>
    <row r="136" spans="17:18">
      <c r="Q136" s="333"/>
      <c r="R136" s="333"/>
    </row>
    <row r="137" spans="17:18">
      <c r="Q137" s="333"/>
      <c r="R137" s="333"/>
    </row>
    <row r="138" spans="17:18">
      <c r="Q138" s="333"/>
      <c r="R138" s="333"/>
    </row>
    <row r="139" spans="17:18">
      <c r="Q139" s="333"/>
      <c r="R139" s="333"/>
    </row>
    <row r="140" spans="17:18">
      <c r="Q140" s="333"/>
      <c r="R140" s="333"/>
    </row>
    <row r="141" spans="17:18">
      <c r="Q141" s="333"/>
      <c r="R141" s="333"/>
    </row>
    <row r="142" spans="17:18">
      <c r="Q142" s="333"/>
      <c r="R142" s="333"/>
    </row>
    <row r="143" spans="17:18">
      <c r="Q143" s="333"/>
      <c r="R143" s="333"/>
    </row>
    <row r="144" spans="17:18">
      <c r="Q144" s="333"/>
      <c r="R144" s="333"/>
    </row>
    <row r="145" spans="17:18">
      <c r="Q145" s="333"/>
      <c r="R145" s="333"/>
    </row>
    <row r="146" spans="17:18">
      <c r="Q146" s="333"/>
      <c r="R146" s="333"/>
    </row>
    <row r="147" spans="17:18">
      <c r="Q147" s="333"/>
      <c r="R147" s="333"/>
    </row>
    <row r="148" spans="17:18">
      <c r="Q148" s="333"/>
      <c r="R148" s="333"/>
    </row>
    <row r="149" spans="17:18">
      <c r="Q149" s="333"/>
      <c r="R149" s="333"/>
    </row>
    <row r="150" spans="17:18">
      <c r="Q150" s="333"/>
      <c r="R150" s="333"/>
    </row>
    <row r="151" spans="17:18">
      <c r="Q151" s="333"/>
      <c r="R151" s="333"/>
    </row>
    <row r="152" spans="17:18">
      <c r="Q152" s="333"/>
      <c r="R152" s="333"/>
    </row>
    <row r="153" spans="17:18">
      <c r="Q153" s="333"/>
      <c r="R153" s="333"/>
    </row>
    <row r="154" spans="17:18">
      <c r="Q154" s="333"/>
      <c r="R154" s="333"/>
    </row>
    <row r="155" spans="17:18">
      <c r="Q155" s="333"/>
      <c r="R155" s="333"/>
    </row>
    <row r="156" spans="17:18">
      <c r="Q156" s="333"/>
      <c r="R156" s="333"/>
    </row>
    <row r="157" spans="17:18">
      <c r="Q157" s="333"/>
      <c r="R157" s="333"/>
    </row>
    <row r="158" spans="17:18">
      <c r="Q158" s="333"/>
      <c r="R158" s="333"/>
    </row>
    <row r="159" spans="17:18">
      <c r="Q159" s="333"/>
      <c r="R159" s="333"/>
    </row>
    <row r="160" spans="17:18">
      <c r="Q160" s="333"/>
      <c r="R160" s="333"/>
    </row>
    <row r="161" spans="17:18">
      <c r="Q161" s="333"/>
      <c r="R161" s="333"/>
    </row>
    <row r="162" spans="17:18">
      <c r="Q162" s="333"/>
      <c r="R162" s="333"/>
    </row>
    <row r="163" spans="17:18">
      <c r="Q163" s="333"/>
      <c r="R163" s="333"/>
    </row>
    <row r="164" spans="17:18">
      <c r="Q164" s="333"/>
      <c r="R164" s="333"/>
    </row>
    <row r="165" spans="17:18">
      <c r="Q165" s="333"/>
      <c r="R165" s="333"/>
    </row>
    <row r="166" spans="17:18">
      <c r="Q166" s="333"/>
      <c r="R166" s="333"/>
    </row>
    <row r="167" spans="17:18">
      <c r="Q167" s="333"/>
      <c r="R167" s="333"/>
    </row>
    <row r="168" spans="17:18">
      <c r="Q168" s="333"/>
      <c r="R168" s="333"/>
    </row>
    <row r="169" spans="17:18">
      <c r="Q169" s="333"/>
      <c r="R169" s="333"/>
    </row>
    <row r="170" spans="17:18">
      <c r="Q170" s="333"/>
      <c r="R170" s="333"/>
    </row>
    <row r="171" spans="17:18">
      <c r="Q171" s="333"/>
      <c r="R171" s="333"/>
    </row>
    <row r="172" spans="17:18">
      <c r="Q172" s="333"/>
      <c r="R172" s="333"/>
    </row>
    <row r="173" spans="17:18">
      <c r="Q173" s="333"/>
      <c r="R173" s="333"/>
    </row>
    <row r="174" spans="17:18">
      <c r="Q174" s="333"/>
      <c r="R174" s="333"/>
    </row>
    <row r="175" spans="17:18">
      <c r="Q175" s="333"/>
      <c r="R175" s="333"/>
    </row>
    <row r="176" spans="17:18">
      <c r="Q176" s="333"/>
      <c r="R176" s="333"/>
    </row>
    <row r="177" spans="17:18">
      <c r="Q177" s="333"/>
      <c r="R177" s="333"/>
    </row>
    <row r="178" spans="17:18">
      <c r="Q178" s="333"/>
      <c r="R178" s="333"/>
    </row>
    <row r="179" spans="17:18">
      <c r="Q179" s="333"/>
      <c r="R179" s="333"/>
    </row>
    <row r="180" spans="17:18">
      <c r="Q180" s="333"/>
      <c r="R180" s="333"/>
    </row>
    <row r="181" spans="17:18">
      <c r="Q181" s="333"/>
      <c r="R181" s="333"/>
    </row>
    <row r="182" spans="17:18">
      <c r="Q182" s="333"/>
      <c r="R182" s="333"/>
    </row>
    <row r="183" spans="17:18">
      <c r="Q183" s="333"/>
      <c r="R183" s="333"/>
    </row>
    <row r="184" spans="17:18">
      <c r="Q184" s="333"/>
      <c r="R184" s="333"/>
    </row>
    <row r="185" spans="17:18">
      <c r="Q185" s="333"/>
      <c r="R185" s="333"/>
    </row>
    <row r="186" spans="17:18">
      <c r="Q186" s="333"/>
      <c r="R186" s="333"/>
    </row>
    <row r="187" spans="17:18">
      <c r="Q187" s="333"/>
      <c r="R187" s="333"/>
    </row>
    <row r="188" spans="17:18">
      <c r="Q188" s="333"/>
      <c r="R188" s="333"/>
    </row>
    <row r="189" spans="17:18">
      <c r="Q189" s="333"/>
      <c r="R189" s="333"/>
    </row>
    <row r="190" spans="17:18">
      <c r="Q190" s="333"/>
      <c r="R190" s="333"/>
    </row>
    <row r="191" spans="17:18">
      <c r="Q191" s="333"/>
      <c r="R191" s="333"/>
    </row>
    <row r="192" spans="17:18">
      <c r="Q192" s="333"/>
      <c r="R192" s="333"/>
    </row>
    <row r="193" spans="17:18">
      <c r="Q193" s="333"/>
      <c r="R193" s="333"/>
    </row>
    <row r="194" spans="17:18">
      <c r="Q194" s="333"/>
      <c r="R194" s="333"/>
    </row>
    <row r="195" spans="17:18">
      <c r="Q195" s="333"/>
      <c r="R195" s="333"/>
    </row>
    <row r="196" spans="17:18">
      <c r="Q196" s="333"/>
      <c r="R196" s="333"/>
    </row>
    <row r="197" spans="17:18">
      <c r="Q197" s="333"/>
      <c r="R197" s="333"/>
    </row>
    <row r="198" spans="17:18">
      <c r="Q198" s="333"/>
      <c r="R198" s="333"/>
    </row>
    <row r="199" spans="17:18">
      <c r="Q199" s="333"/>
      <c r="R199" s="333"/>
    </row>
    <row r="200" spans="17:18">
      <c r="Q200" s="333"/>
      <c r="R200" s="333"/>
    </row>
    <row r="201" spans="17:18">
      <c r="Q201" s="333"/>
      <c r="R201" s="333"/>
    </row>
    <row r="202" spans="17:18">
      <c r="Q202" s="333"/>
      <c r="R202" s="333"/>
    </row>
    <row r="203" spans="17:18">
      <c r="Q203" s="333"/>
      <c r="R203" s="333"/>
    </row>
    <row r="204" spans="17:18">
      <c r="Q204" s="333"/>
      <c r="R204" s="333"/>
    </row>
    <row r="205" spans="17:18">
      <c r="Q205" s="333"/>
      <c r="R205" s="333"/>
    </row>
    <row r="206" spans="17:18">
      <c r="Q206" s="333"/>
      <c r="R206" s="333"/>
    </row>
    <row r="207" spans="17:18">
      <c r="Q207" s="333"/>
      <c r="R207" s="333"/>
    </row>
    <row r="208" spans="17:18">
      <c r="Q208" s="333"/>
      <c r="R208" s="333"/>
    </row>
    <row r="209" spans="17:18">
      <c r="Q209" s="333"/>
      <c r="R209" s="333"/>
    </row>
    <row r="210" spans="17:18">
      <c r="Q210" s="333"/>
      <c r="R210" s="333"/>
    </row>
    <row r="211" spans="17:18">
      <c r="Q211" s="333"/>
      <c r="R211" s="333"/>
    </row>
    <row r="212" spans="17:18">
      <c r="Q212" s="333"/>
      <c r="R212" s="333"/>
    </row>
    <row r="213" spans="17:18">
      <c r="Q213" s="333"/>
      <c r="R213" s="333"/>
    </row>
    <row r="214" spans="17:18">
      <c r="Q214" s="333"/>
      <c r="R214" s="333"/>
    </row>
    <row r="215" spans="17:18">
      <c r="Q215" s="333"/>
      <c r="R215" s="333"/>
    </row>
    <row r="216" spans="17:18">
      <c r="Q216" s="333"/>
      <c r="R216" s="333"/>
    </row>
    <row r="217" spans="17:18">
      <c r="Q217" s="333"/>
      <c r="R217" s="333"/>
    </row>
    <row r="218" spans="17:18">
      <c r="Q218" s="333"/>
      <c r="R218" s="333"/>
    </row>
    <row r="219" spans="17:18">
      <c r="Q219" s="333"/>
      <c r="R219" s="333"/>
    </row>
    <row r="220" spans="17:18">
      <c r="Q220" s="333"/>
      <c r="R220" s="333"/>
    </row>
    <row r="221" spans="17:18">
      <c r="Q221" s="333"/>
      <c r="R221" s="333"/>
    </row>
    <row r="222" spans="17:18">
      <c r="Q222" s="333"/>
      <c r="R222" s="333"/>
    </row>
    <row r="223" spans="17:18">
      <c r="Q223" s="333"/>
      <c r="R223" s="333"/>
    </row>
    <row r="224" spans="17:18">
      <c r="Q224" s="333"/>
      <c r="R224" s="333"/>
    </row>
    <row r="225" spans="17:18">
      <c r="Q225" s="333"/>
      <c r="R225" s="333"/>
    </row>
    <row r="226" spans="17:18">
      <c r="Q226" s="333"/>
      <c r="R226" s="333"/>
    </row>
    <row r="227" spans="17:18">
      <c r="Q227" s="333"/>
      <c r="R227" s="333"/>
    </row>
    <row r="228" spans="17:18">
      <c r="Q228" s="333"/>
      <c r="R228" s="333"/>
    </row>
    <row r="229" spans="17:18">
      <c r="Q229" s="333"/>
      <c r="R229" s="333"/>
    </row>
    <row r="230" spans="17:18">
      <c r="Q230" s="333"/>
      <c r="R230" s="333"/>
    </row>
    <row r="231" spans="17:18">
      <c r="Q231" s="333"/>
      <c r="R231" s="333"/>
    </row>
    <row r="232" spans="17:18">
      <c r="Q232" s="333"/>
      <c r="R232" s="333"/>
    </row>
    <row r="233" spans="17:18">
      <c r="Q233" s="333"/>
      <c r="R233" s="333"/>
    </row>
    <row r="234" spans="17:18">
      <c r="Q234" s="333"/>
      <c r="R234" s="333"/>
    </row>
    <row r="235" spans="17:18">
      <c r="Q235" s="333"/>
      <c r="R235" s="333"/>
    </row>
    <row r="236" spans="17:18">
      <c r="Q236" s="333"/>
      <c r="R236" s="333"/>
    </row>
    <row r="237" spans="17:18">
      <c r="Q237" s="333"/>
      <c r="R237" s="333"/>
    </row>
    <row r="238" spans="17:18">
      <c r="Q238" s="333"/>
      <c r="R238" s="333"/>
    </row>
    <row r="239" spans="17:18">
      <c r="Q239" s="333"/>
      <c r="R239" s="333"/>
    </row>
    <row r="240" spans="17:18">
      <c r="Q240" s="333"/>
      <c r="R240" s="333"/>
    </row>
    <row r="241" spans="17:18">
      <c r="Q241" s="333"/>
      <c r="R241" s="333"/>
    </row>
    <row r="242" spans="17:18">
      <c r="Q242" s="333"/>
      <c r="R242" s="333"/>
    </row>
    <row r="243" spans="17:18">
      <c r="Q243" s="333"/>
      <c r="R243" s="333"/>
    </row>
    <row r="244" spans="17:18">
      <c r="Q244" s="333"/>
      <c r="R244" s="333"/>
    </row>
    <row r="245" spans="17:18">
      <c r="Q245" s="333"/>
      <c r="R245" s="333"/>
    </row>
    <row r="246" spans="17:18">
      <c r="Q246" s="333"/>
      <c r="R246" s="333"/>
    </row>
    <row r="247" spans="17:18">
      <c r="Q247" s="333"/>
      <c r="R247" s="333"/>
    </row>
    <row r="248" spans="17:18">
      <c r="Q248" s="333"/>
      <c r="R248" s="333"/>
    </row>
    <row r="249" spans="17:18">
      <c r="Q249" s="333"/>
      <c r="R249" s="333"/>
    </row>
    <row r="250" spans="17:18">
      <c r="Q250" s="333"/>
      <c r="R250" s="333"/>
    </row>
    <row r="251" spans="17:18">
      <c r="Q251" s="333"/>
      <c r="R251" s="333"/>
    </row>
    <row r="252" spans="17:18">
      <c r="Q252" s="333"/>
      <c r="R252" s="333"/>
    </row>
    <row r="253" spans="17:18">
      <c r="Q253" s="333"/>
      <c r="R253" s="333"/>
    </row>
    <row r="254" spans="17:18">
      <c r="Q254" s="333"/>
      <c r="R254" s="333"/>
    </row>
    <row r="255" spans="17:18">
      <c r="Q255" s="333"/>
      <c r="R255" s="333"/>
    </row>
    <row r="256" spans="17:18">
      <c r="Q256" s="333"/>
      <c r="R256" s="333"/>
    </row>
    <row r="257" spans="17:18">
      <c r="Q257" s="333"/>
      <c r="R257" s="333"/>
    </row>
    <row r="258" spans="17:18">
      <c r="Q258" s="333"/>
      <c r="R258" s="333"/>
    </row>
    <row r="259" spans="17:18">
      <c r="Q259" s="333"/>
      <c r="R259" s="333"/>
    </row>
    <row r="260" spans="17:18">
      <c r="Q260" s="333"/>
      <c r="R260" s="333"/>
    </row>
    <row r="261" spans="17:18">
      <c r="Q261" s="333"/>
      <c r="R261" s="333"/>
    </row>
    <row r="262" spans="17:18">
      <c r="Q262" s="333"/>
      <c r="R262" s="333"/>
    </row>
    <row r="263" spans="17:18">
      <c r="Q263" s="333"/>
      <c r="R263" s="333"/>
    </row>
    <row r="264" spans="17:18">
      <c r="Q264" s="333"/>
      <c r="R264" s="333"/>
    </row>
    <row r="265" spans="17:18">
      <c r="Q265" s="333"/>
      <c r="R265" s="333"/>
    </row>
    <row r="266" spans="17:18">
      <c r="Q266" s="333"/>
      <c r="R266" s="333"/>
    </row>
    <row r="267" spans="17:18">
      <c r="Q267" s="333"/>
      <c r="R267" s="333"/>
    </row>
    <row r="268" spans="17:18">
      <c r="Q268" s="333"/>
      <c r="R268" s="333"/>
    </row>
    <row r="269" spans="17:18">
      <c r="Q269" s="333"/>
      <c r="R269" s="333"/>
    </row>
    <row r="270" spans="17:18">
      <c r="Q270" s="333"/>
      <c r="R270" s="333"/>
    </row>
    <row r="271" spans="17:18">
      <c r="Q271" s="333"/>
      <c r="R271" s="333"/>
    </row>
    <row r="272" spans="17:18">
      <c r="Q272" s="333"/>
      <c r="R272" s="333"/>
    </row>
    <row r="273" spans="17:18">
      <c r="Q273" s="333"/>
      <c r="R273" s="333"/>
    </row>
    <row r="274" spans="17:18">
      <c r="Q274" s="333"/>
      <c r="R274" s="333"/>
    </row>
    <row r="275" spans="17:18">
      <c r="Q275" s="333"/>
      <c r="R275" s="333"/>
    </row>
    <row r="276" spans="17:18">
      <c r="Q276" s="333"/>
      <c r="R276" s="333"/>
    </row>
    <row r="277" spans="17:18">
      <c r="Q277" s="333"/>
      <c r="R277" s="333"/>
    </row>
    <row r="278" spans="17:18">
      <c r="Q278" s="333"/>
      <c r="R278" s="333"/>
    </row>
  </sheetData>
  <mergeCells count="63">
    <mergeCell ref="W10:X10"/>
    <mergeCell ref="F11:G11"/>
    <mergeCell ref="H11:I11"/>
    <mergeCell ref="J11:K11"/>
    <mergeCell ref="L11:M11"/>
    <mergeCell ref="S11:U11"/>
    <mergeCell ref="P10:P11"/>
    <mergeCell ref="B27:E27"/>
    <mergeCell ref="B10:B11"/>
    <mergeCell ref="C10:D11"/>
    <mergeCell ref="E10:E11"/>
    <mergeCell ref="F10:O10"/>
    <mergeCell ref="N11:O11"/>
    <mergeCell ref="C23:D23"/>
    <mergeCell ref="C16:D16"/>
    <mergeCell ref="C43:D43"/>
    <mergeCell ref="B31:E31"/>
    <mergeCell ref="B32:B33"/>
    <mergeCell ref="C32:D33"/>
    <mergeCell ref="B34:B35"/>
    <mergeCell ref="C34:D35"/>
    <mergeCell ref="C36:D36"/>
    <mergeCell ref="C37:D37"/>
    <mergeCell ref="C38:D38"/>
    <mergeCell ref="C39:D39"/>
    <mergeCell ref="C40:D40"/>
    <mergeCell ref="C42:D42"/>
    <mergeCell ref="B54:E54"/>
    <mergeCell ref="B50:B51"/>
    <mergeCell ref="B55:E55"/>
    <mergeCell ref="D57:E57"/>
    <mergeCell ref="B56:E56"/>
    <mergeCell ref="B57:B58"/>
    <mergeCell ref="C57:C58"/>
    <mergeCell ref="D58:E58"/>
    <mergeCell ref="C44:D44"/>
    <mergeCell ref="C45:D45"/>
    <mergeCell ref="C46:D46"/>
    <mergeCell ref="C48:D48"/>
    <mergeCell ref="C50:D51"/>
    <mergeCell ref="C47:D47"/>
    <mergeCell ref="C49:D49"/>
    <mergeCell ref="C70:D70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B69:E69"/>
    <mergeCell ref="Q13:Q14"/>
    <mergeCell ref="Q18:Q21"/>
    <mergeCell ref="F73:O73"/>
    <mergeCell ref="F74:G74"/>
    <mergeCell ref="H74:I74"/>
    <mergeCell ref="J74:K74"/>
    <mergeCell ref="L74:M74"/>
    <mergeCell ref="N74:O74"/>
    <mergeCell ref="P57:P58"/>
  </mergeCells>
  <conditionalFormatting sqref="E71">
    <cfRule type="cellIs" dxfId="357" priority="6" operator="greaterThan">
      <formula>0</formula>
    </cfRule>
  </conditionalFormatting>
  <conditionalFormatting sqref="J44:N44 I45">
    <cfRule type="cellIs" dxfId="356" priority="7" operator="lessThan">
      <formula>$F$36/2</formula>
    </cfRule>
  </conditionalFormatting>
  <conditionalFormatting sqref="F56:G56">
    <cfRule type="cellIs" dxfId="355" priority="5" operator="notEqual">
      <formula>$F$74</formula>
    </cfRule>
  </conditionalFormatting>
  <conditionalFormatting sqref="H56:I56">
    <cfRule type="cellIs" dxfId="354" priority="4" operator="notEqual">
      <formula>$H$74</formula>
    </cfRule>
  </conditionalFormatting>
  <conditionalFormatting sqref="J56:K56">
    <cfRule type="cellIs" dxfId="353" priority="3" operator="notEqual">
      <formula>$J$74</formula>
    </cfRule>
  </conditionalFormatting>
  <conditionalFormatting sqref="L56:M56">
    <cfRule type="cellIs" dxfId="352" priority="2" operator="notEqual">
      <formula>$L$74</formula>
    </cfRule>
  </conditionalFormatting>
  <conditionalFormatting sqref="N56:O56">
    <cfRule type="cellIs" dxfId="351" priority="1" operator="notEqual">
      <formula>$N$74</formula>
    </cfRule>
  </conditionalFormatting>
  <dataValidations count="5">
    <dataValidation type="list" allowBlank="1" showErrorMessage="1" sqref="R32:R35 C29:D30 R37:R51 E41:O41">
      <formula1>#REF!</formula1>
      <formula2>0</formula2>
    </dataValidation>
    <dataValidation type="list" allowBlank="1" showErrorMessage="1" sqref="E32:E40">
      <formula1>$T$13:$T$15</formula1>
    </dataValidation>
    <dataValidation type="list" allowBlank="1" showInputMessage="1" showErrorMessage="1" sqref="E42:E48 E50:E51">
      <formula1>$T$13:$T$15</formula1>
    </dataValidation>
    <dataValidation type="list" allowBlank="1" showErrorMessage="1" sqref="E49">
      <formula1>$T$13:$T$16</formula1>
    </dataValidation>
    <dataValidation type="list" allowBlank="1" showErrorMessage="1" sqref="D13:D14">
      <formula1>$T$21:$T$24</formula1>
    </dataValidation>
  </dataValidations>
  <pageMargins left="0.78740157480314965" right="0.78740157480314965" top="1.0629921259842521" bottom="1.0629921259842521" header="0.78740157480314965" footer="0.78740157480314965"/>
  <pageSetup paperSize="9" scale="41" firstPageNumber="0" fitToHeight="0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999"/>
  <sheetViews>
    <sheetView zoomScale="80" zoomScaleNormal="80" workbookViewId="0">
      <pane ySplit="11" topLeftCell="A18" activePane="bottomLeft" state="frozen"/>
      <selection pane="bottomLeft" activeCell="T29" sqref="T28:T29"/>
    </sheetView>
  </sheetViews>
  <sheetFormatPr defaultColWidth="14.44140625" defaultRowHeight="15" customHeight="1"/>
  <cols>
    <col min="1" max="1" width="15.77734375" customWidth="1"/>
    <col min="2" max="2" width="3.44140625" customWidth="1"/>
    <col min="3" max="3" width="31.5546875" customWidth="1"/>
    <col min="4" max="4" width="11.88671875" customWidth="1"/>
    <col min="5" max="5" width="12.109375" customWidth="1"/>
    <col min="6" max="9" width="5.77734375" customWidth="1"/>
    <col min="10" max="10" width="5.44140625" customWidth="1"/>
    <col min="11" max="11" width="7.77734375" customWidth="1"/>
    <col min="12" max="13" width="5.77734375" customWidth="1"/>
    <col min="14" max="14" width="8" customWidth="1"/>
    <col min="15" max="15" width="5.77734375" customWidth="1"/>
    <col min="16" max="16" width="20.77734375" customWidth="1"/>
    <col min="17" max="17" width="5.5546875" customWidth="1"/>
    <col min="18" max="19" width="8.77734375" customWidth="1"/>
    <col min="20" max="20" width="19.44140625" customWidth="1"/>
    <col min="21" max="22" width="14.21875" customWidth="1"/>
    <col min="23" max="23" width="15.77734375" customWidth="1"/>
    <col min="24" max="24" width="40.21875" customWidth="1"/>
    <col min="25" max="25" width="24.5546875" customWidth="1"/>
  </cols>
  <sheetData>
    <row r="1" spans="1:25" ht="20.25" customHeight="1">
      <c r="B1" s="2" t="s">
        <v>1</v>
      </c>
      <c r="Q1" s="5"/>
    </row>
    <row r="2" spans="1:25" ht="12.75" customHeight="1">
      <c r="B2" s="817" t="s">
        <v>60</v>
      </c>
      <c r="C2" s="728"/>
      <c r="D2" s="13"/>
      <c r="E2" s="15"/>
      <c r="L2" s="15"/>
      <c r="M2" s="15"/>
      <c r="N2" s="15"/>
      <c r="O2" s="15"/>
      <c r="Q2" s="5"/>
    </row>
    <row r="3" spans="1:25" ht="12.75" customHeight="1">
      <c r="B3" s="6" t="s">
        <v>15</v>
      </c>
      <c r="L3" s="17"/>
      <c r="M3" s="17"/>
      <c r="N3" s="17"/>
      <c r="Q3" s="5"/>
    </row>
    <row r="4" spans="1:25" ht="12.75" customHeight="1">
      <c r="B4" s="6" t="s">
        <v>16</v>
      </c>
      <c r="L4" s="17"/>
      <c r="M4" s="17"/>
      <c r="N4" s="17"/>
      <c r="Q4" s="5"/>
    </row>
    <row r="5" spans="1:25" ht="14.25" customHeight="1">
      <c r="B5" s="6" t="s">
        <v>17</v>
      </c>
      <c r="D5" s="15" t="str">
        <f>IF($C$29=0," ",$C$29)</f>
        <v>język obcy nowożytny</v>
      </c>
      <c r="H5" s="15" t="s">
        <v>36</v>
      </c>
      <c r="L5" s="17"/>
      <c r="M5" s="17"/>
      <c r="N5" s="17"/>
      <c r="Q5" s="5"/>
    </row>
    <row r="6" spans="1:25" ht="12.75" customHeight="1">
      <c r="B6" s="6" t="s">
        <v>22</v>
      </c>
      <c r="Q6" s="5"/>
    </row>
    <row r="7" spans="1:25" ht="12.75" customHeight="1">
      <c r="C7" s="27" t="s">
        <v>61</v>
      </c>
      <c r="D7" s="29" t="s">
        <v>62</v>
      </c>
      <c r="Q7" s="5"/>
    </row>
    <row r="8" spans="1:25" ht="12.75" customHeight="1">
      <c r="C8" s="27" t="s">
        <v>63</v>
      </c>
      <c r="D8" s="29" t="s">
        <v>64</v>
      </c>
      <c r="Q8" s="5"/>
    </row>
    <row r="9" spans="1:25" ht="12.75" customHeight="1">
      <c r="Q9" s="5"/>
    </row>
    <row r="10" spans="1:25" ht="16.5" customHeight="1">
      <c r="B10" s="816" t="s">
        <v>4</v>
      </c>
      <c r="C10" s="843" t="s">
        <v>5</v>
      </c>
      <c r="D10" s="56"/>
      <c r="E10" s="846"/>
      <c r="F10" s="845" t="s">
        <v>6</v>
      </c>
      <c r="G10" s="703"/>
      <c r="H10" s="703"/>
      <c r="I10" s="703"/>
      <c r="J10" s="703"/>
      <c r="K10" s="703"/>
      <c r="L10" s="703"/>
      <c r="M10" s="703"/>
      <c r="N10" s="703"/>
      <c r="O10" s="704"/>
      <c r="P10" s="753" t="s">
        <v>44</v>
      </c>
      <c r="Q10" s="7"/>
      <c r="X10" s="747" t="s">
        <v>7</v>
      </c>
      <c r="Y10" s="704"/>
    </row>
    <row r="11" spans="1:25" ht="38.25" customHeight="1">
      <c r="B11" s="710"/>
      <c r="C11" s="844"/>
      <c r="D11" s="57"/>
      <c r="E11" s="847"/>
      <c r="F11" s="845" t="s">
        <v>8</v>
      </c>
      <c r="G11" s="704"/>
      <c r="H11" s="845" t="s">
        <v>9</v>
      </c>
      <c r="I11" s="704"/>
      <c r="J11" s="845" t="s">
        <v>10</v>
      </c>
      <c r="K11" s="704"/>
      <c r="L11" s="845" t="s">
        <v>11</v>
      </c>
      <c r="M11" s="704"/>
      <c r="N11" s="756" t="s">
        <v>45</v>
      </c>
      <c r="O11" s="704"/>
      <c r="P11" s="710"/>
      <c r="Q11" s="7"/>
      <c r="S11" s="747" t="s">
        <v>46</v>
      </c>
      <c r="T11" s="703"/>
      <c r="U11" s="703"/>
      <c r="V11" s="704"/>
      <c r="X11" s="8" t="s">
        <v>47</v>
      </c>
      <c r="Y11" s="38" t="s">
        <v>48</v>
      </c>
    </row>
    <row r="12" spans="1:25" ht="15.75" customHeight="1">
      <c r="A12" s="9"/>
      <c r="B12" s="10">
        <v>1</v>
      </c>
      <c r="C12" s="41" t="s">
        <v>14</v>
      </c>
      <c r="D12" s="43"/>
      <c r="E12" s="44" t="s">
        <v>49</v>
      </c>
      <c r="F12" s="45">
        <v>3</v>
      </c>
      <c r="G12" s="45">
        <v>3</v>
      </c>
      <c r="H12" s="45">
        <v>3</v>
      </c>
      <c r="I12" s="45">
        <v>3</v>
      </c>
      <c r="J12" s="45">
        <v>3</v>
      </c>
      <c r="K12" s="45">
        <v>3</v>
      </c>
      <c r="L12" s="45">
        <v>3</v>
      </c>
      <c r="M12" s="45">
        <v>3</v>
      </c>
      <c r="N12" s="45">
        <v>4</v>
      </c>
      <c r="O12" s="45">
        <v>4</v>
      </c>
      <c r="P12" s="21">
        <f t="shared" ref="P12:P27" si="0">SUM(F12:O12)/2</f>
        <v>16</v>
      </c>
      <c r="Q12" s="23"/>
      <c r="S12" s="25"/>
      <c r="T12" s="25" t="s">
        <v>50</v>
      </c>
      <c r="U12" s="25" t="s">
        <v>51</v>
      </c>
      <c r="V12" s="25" t="s">
        <v>52</v>
      </c>
      <c r="X12" s="25"/>
      <c r="Y12" s="25"/>
    </row>
    <row r="13" spans="1:25" ht="14.25" customHeight="1">
      <c r="A13" s="9"/>
      <c r="B13" s="10">
        <v>2</v>
      </c>
      <c r="C13" s="41" t="s">
        <v>24</v>
      </c>
      <c r="D13" s="48" t="s">
        <v>53</v>
      </c>
      <c r="E13" s="44" t="s">
        <v>54</v>
      </c>
      <c r="F13" s="45">
        <v>2</v>
      </c>
      <c r="G13" s="45">
        <v>2</v>
      </c>
      <c r="H13" s="45">
        <v>2</v>
      </c>
      <c r="I13" s="45">
        <v>2</v>
      </c>
      <c r="J13" s="45">
        <v>2</v>
      </c>
      <c r="K13" s="45">
        <v>2</v>
      </c>
      <c r="L13" s="45">
        <v>3</v>
      </c>
      <c r="M13" s="45">
        <v>3</v>
      </c>
      <c r="N13" s="45">
        <v>3</v>
      </c>
      <c r="O13" s="45">
        <v>3</v>
      </c>
      <c r="P13" s="21">
        <f t="shared" si="0"/>
        <v>12</v>
      </c>
      <c r="Q13" s="709">
        <f>SUM(P13:P14)</f>
        <v>20</v>
      </c>
      <c r="S13" s="25" t="s">
        <v>55</v>
      </c>
      <c r="T13" s="51" t="s">
        <v>61</v>
      </c>
      <c r="U13" s="18">
        <v>650</v>
      </c>
      <c r="V13" s="18">
        <f>SUMIF($E$32:$E$40,$T13,$P$32:$P$40)+SUMIF($E$42:$E$50,$T13,$P$42:$P$50)*30</f>
        <v>549</v>
      </c>
      <c r="X13" s="25" t="s">
        <v>14</v>
      </c>
      <c r="Y13" s="25" t="s">
        <v>24</v>
      </c>
    </row>
    <row r="14" spans="1:25" ht="14.25" customHeight="1">
      <c r="A14" s="9"/>
      <c r="B14" s="10">
        <v>3</v>
      </c>
      <c r="C14" s="41" t="s">
        <v>56</v>
      </c>
      <c r="D14" s="48" t="s">
        <v>57</v>
      </c>
      <c r="E14" s="44" t="s">
        <v>49</v>
      </c>
      <c r="F14" s="45">
        <v>2</v>
      </c>
      <c r="G14" s="45">
        <v>2</v>
      </c>
      <c r="H14" s="45">
        <v>2</v>
      </c>
      <c r="I14" s="45">
        <v>2</v>
      </c>
      <c r="J14" s="45">
        <v>2</v>
      </c>
      <c r="K14" s="45">
        <v>2</v>
      </c>
      <c r="L14" s="45">
        <v>1</v>
      </c>
      <c r="M14" s="45">
        <v>1</v>
      </c>
      <c r="N14" s="45">
        <v>1</v>
      </c>
      <c r="O14" s="45">
        <v>1</v>
      </c>
      <c r="P14" s="21">
        <f t="shared" si="0"/>
        <v>8</v>
      </c>
      <c r="Q14" s="710"/>
      <c r="S14" s="25" t="s">
        <v>58</v>
      </c>
      <c r="T14" s="51" t="s">
        <v>63</v>
      </c>
      <c r="U14" s="18">
        <v>450</v>
      </c>
      <c r="V14" s="18" t="e">
        <f>SUMIF($E$32:$E$38,$T14,#REF!)+SUMIF($E$42:$E$50,$T14,#REF!)</f>
        <v>#REF!</v>
      </c>
      <c r="X14" s="25" t="s">
        <v>29</v>
      </c>
      <c r="Y14" s="25" t="s">
        <v>26</v>
      </c>
    </row>
    <row r="15" spans="1:25" ht="13.5" customHeight="1">
      <c r="A15" s="9"/>
      <c r="B15" s="10">
        <v>4</v>
      </c>
      <c r="C15" s="41" t="s">
        <v>26</v>
      </c>
      <c r="D15" s="43"/>
      <c r="E15" s="44" t="s">
        <v>49</v>
      </c>
      <c r="F15" s="45">
        <v>1</v>
      </c>
      <c r="G15" s="45">
        <v>1</v>
      </c>
      <c r="H15" s="45">
        <v>1</v>
      </c>
      <c r="I15" s="45">
        <v>1</v>
      </c>
      <c r="J15" s="45">
        <v>2</v>
      </c>
      <c r="K15" s="45">
        <v>2</v>
      </c>
      <c r="L15" s="45">
        <v>2</v>
      </c>
      <c r="M15" s="45">
        <v>2</v>
      </c>
      <c r="N15" s="45">
        <v>2</v>
      </c>
      <c r="O15" s="45"/>
      <c r="P15" s="21">
        <f t="shared" si="0"/>
        <v>7</v>
      </c>
      <c r="Q15" s="23"/>
      <c r="S15" s="488" t="s">
        <v>145</v>
      </c>
      <c r="T15" s="489" t="s">
        <v>306</v>
      </c>
      <c r="U15" s="488"/>
      <c r="X15" s="25" t="s">
        <v>30</v>
      </c>
      <c r="Y15" s="25" t="s">
        <v>31</v>
      </c>
    </row>
    <row r="16" spans="1:25" ht="11.25" customHeight="1">
      <c r="A16" s="9"/>
      <c r="B16" s="10">
        <v>5</v>
      </c>
      <c r="C16" s="733" t="s">
        <v>341</v>
      </c>
      <c r="D16" s="734"/>
      <c r="E16" s="44" t="s">
        <v>49</v>
      </c>
      <c r="F16" s="45"/>
      <c r="G16" s="45"/>
      <c r="H16" s="45">
        <v>1</v>
      </c>
      <c r="I16" s="45">
        <v>1</v>
      </c>
      <c r="J16" s="45">
        <v>1</v>
      </c>
      <c r="K16" s="45">
        <v>1</v>
      </c>
      <c r="L16" s="45">
        <v>1</v>
      </c>
      <c r="M16" s="45">
        <v>1</v>
      </c>
      <c r="N16" s="45"/>
      <c r="O16" s="45"/>
      <c r="P16" s="21">
        <f t="shared" si="0"/>
        <v>3</v>
      </c>
      <c r="Q16" s="23"/>
      <c r="S16" s="53"/>
      <c r="T16" s="54"/>
      <c r="U16" s="23"/>
      <c r="V16" s="23"/>
      <c r="X16" s="25" t="s">
        <v>33</v>
      </c>
      <c r="Y16" s="25" t="s">
        <v>34</v>
      </c>
    </row>
    <row r="17" spans="1:25" ht="12.75" customHeight="1">
      <c r="A17" s="9"/>
      <c r="B17" s="10">
        <v>6</v>
      </c>
      <c r="C17" s="293" t="s">
        <v>285</v>
      </c>
      <c r="D17" s="300"/>
      <c r="E17" s="294" t="str">
        <f>IF(OR($C$29=C17,$C$30=C17),"R","P")</f>
        <v>P</v>
      </c>
      <c r="F17" s="45">
        <v>1</v>
      </c>
      <c r="G17" s="45">
        <v>1</v>
      </c>
      <c r="H17" s="45">
        <v>1</v>
      </c>
      <c r="I17" s="45">
        <v>1</v>
      </c>
      <c r="J17" s="45"/>
      <c r="K17" s="45"/>
      <c r="L17" s="45"/>
      <c r="M17" s="45"/>
      <c r="N17" s="45"/>
      <c r="O17" s="45"/>
      <c r="P17" s="21">
        <f t="shared" si="0"/>
        <v>2</v>
      </c>
      <c r="Q17" s="23"/>
      <c r="X17" s="25" t="s">
        <v>35</v>
      </c>
      <c r="Y17" s="25" t="s">
        <v>36</v>
      </c>
    </row>
    <row r="18" spans="1:25" ht="12.75" customHeight="1">
      <c r="A18" s="9"/>
      <c r="B18" s="10">
        <v>7</v>
      </c>
      <c r="C18" s="41" t="s">
        <v>31</v>
      </c>
      <c r="D18" s="43"/>
      <c r="E18" s="44" t="s">
        <v>49</v>
      </c>
      <c r="F18" s="55">
        <v>1</v>
      </c>
      <c r="G18" s="55">
        <v>1</v>
      </c>
      <c r="H18" s="55">
        <v>1</v>
      </c>
      <c r="I18" s="55">
        <v>1</v>
      </c>
      <c r="J18" s="55">
        <v>1</v>
      </c>
      <c r="K18" s="55">
        <v>1</v>
      </c>
      <c r="L18" s="55">
        <v>1</v>
      </c>
      <c r="M18" s="55">
        <v>1</v>
      </c>
      <c r="N18" s="45"/>
      <c r="O18" s="45"/>
      <c r="P18" s="21">
        <f t="shared" si="0"/>
        <v>4</v>
      </c>
      <c r="Q18" s="709">
        <f>SUM(P18:P21)</f>
        <v>16</v>
      </c>
      <c r="X18" s="25" t="s">
        <v>37</v>
      </c>
      <c r="Y18" s="25" t="s">
        <v>38</v>
      </c>
    </row>
    <row r="19" spans="1:25" ht="12.75" customHeight="1">
      <c r="A19" s="9"/>
      <c r="B19" s="10">
        <v>8</v>
      </c>
      <c r="C19" s="41" t="s">
        <v>34</v>
      </c>
      <c r="D19" s="43"/>
      <c r="E19" s="44" t="s">
        <v>49</v>
      </c>
      <c r="F19" s="55">
        <v>1</v>
      </c>
      <c r="G19" s="55">
        <v>1</v>
      </c>
      <c r="H19" s="55">
        <v>1</v>
      </c>
      <c r="I19" s="55">
        <v>1</v>
      </c>
      <c r="J19" s="55">
        <v>1</v>
      </c>
      <c r="K19" s="55">
        <v>1</v>
      </c>
      <c r="L19" s="55">
        <v>1</v>
      </c>
      <c r="M19" s="55">
        <v>1</v>
      </c>
      <c r="N19" s="45"/>
      <c r="O19" s="45"/>
      <c r="P19" s="21">
        <f t="shared" si="0"/>
        <v>4</v>
      </c>
      <c r="Q19" s="750"/>
      <c r="X19" s="25"/>
      <c r="Y19" s="25" t="s">
        <v>39</v>
      </c>
    </row>
    <row r="20" spans="1:25" ht="12.75" customHeight="1">
      <c r="A20" s="9"/>
      <c r="B20" s="10">
        <v>9</v>
      </c>
      <c r="C20" s="41" t="s">
        <v>36</v>
      </c>
      <c r="D20" s="43"/>
      <c r="E20" s="44" t="s">
        <v>54</v>
      </c>
      <c r="F20" s="55">
        <v>1</v>
      </c>
      <c r="G20" s="55">
        <v>1</v>
      </c>
      <c r="H20" s="55">
        <v>1</v>
      </c>
      <c r="I20" s="55">
        <v>1</v>
      </c>
      <c r="J20" s="55">
        <v>1</v>
      </c>
      <c r="K20" s="55">
        <v>1</v>
      </c>
      <c r="L20" s="55">
        <v>1</v>
      </c>
      <c r="M20" s="55">
        <v>1</v>
      </c>
      <c r="N20" s="45"/>
      <c r="O20" s="45"/>
      <c r="P20" s="21">
        <f t="shared" si="0"/>
        <v>4</v>
      </c>
      <c r="Q20" s="750"/>
      <c r="S20" t="s">
        <v>65</v>
      </c>
      <c r="X20" s="25"/>
      <c r="Y20" s="25" t="s">
        <v>40</v>
      </c>
    </row>
    <row r="21" spans="1:25" ht="12.75" customHeight="1">
      <c r="A21" s="9"/>
      <c r="B21" s="10">
        <v>10</v>
      </c>
      <c r="C21" s="41" t="s">
        <v>38</v>
      </c>
      <c r="D21" s="43"/>
      <c r="E21" s="44" t="s">
        <v>49</v>
      </c>
      <c r="F21" s="55">
        <v>1</v>
      </c>
      <c r="G21" s="55">
        <v>1</v>
      </c>
      <c r="H21" s="55">
        <v>1</v>
      </c>
      <c r="I21" s="55">
        <v>1</v>
      </c>
      <c r="J21" s="55">
        <v>1</v>
      </c>
      <c r="K21" s="55">
        <v>1</v>
      </c>
      <c r="L21" s="55">
        <v>1</v>
      </c>
      <c r="M21" s="55">
        <v>1</v>
      </c>
      <c r="N21" s="45"/>
      <c r="O21" s="45"/>
      <c r="P21" s="21">
        <f t="shared" si="0"/>
        <v>4</v>
      </c>
      <c r="Q21" s="710"/>
      <c r="T21" s="15" t="s">
        <v>66</v>
      </c>
      <c r="U21" s="53" t="s">
        <v>67</v>
      </c>
      <c r="X21" s="5"/>
      <c r="Y21" s="5"/>
    </row>
    <row r="22" spans="1:25" ht="12.75" customHeight="1">
      <c r="A22" s="9"/>
      <c r="B22" s="10">
        <v>11</v>
      </c>
      <c r="C22" s="41" t="s">
        <v>39</v>
      </c>
      <c r="D22" s="43"/>
      <c r="E22" s="44" t="s">
        <v>49</v>
      </c>
      <c r="F22" s="45">
        <v>2</v>
      </c>
      <c r="G22" s="45">
        <v>2</v>
      </c>
      <c r="H22" s="45">
        <v>3</v>
      </c>
      <c r="I22" s="45">
        <v>3</v>
      </c>
      <c r="J22" s="45">
        <v>3</v>
      </c>
      <c r="K22" s="45">
        <v>3</v>
      </c>
      <c r="L22" s="45">
        <v>3</v>
      </c>
      <c r="M22" s="45">
        <v>3</v>
      </c>
      <c r="N22" s="45">
        <v>3</v>
      </c>
      <c r="O22" s="45">
        <v>3</v>
      </c>
      <c r="P22" s="21">
        <f t="shared" si="0"/>
        <v>14</v>
      </c>
      <c r="Q22" s="23"/>
      <c r="T22" s="15" t="s">
        <v>53</v>
      </c>
      <c r="U22" s="53" t="s">
        <v>68</v>
      </c>
      <c r="X22" s="5"/>
      <c r="Y22" s="5"/>
    </row>
    <row r="23" spans="1:25" ht="12.75" customHeight="1">
      <c r="A23" s="9"/>
      <c r="B23" s="10">
        <v>12</v>
      </c>
      <c r="C23" s="732" t="s">
        <v>40</v>
      </c>
      <c r="D23" s="703"/>
      <c r="E23" s="44" t="s">
        <v>49</v>
      </c>
      <c r="F23" s="45">
        <v>2</v>
      </c>
      <c r="G23" s="45">
        <v>2</v>
      </c>
      <c r="H23" s="45">
        <v>1</v>
      </c>
      <c r="I23" s="45">
        <v>1</v>
      </c>
      <c r="J23" s="45"/>
      <c r="K23" s="45"/>
      <c r="L23" s="45"/>
      <c r="M23" s="45"/>
      <c r="N23" s="45"/>
      <c r="O23" s="45"/>
      <c r="P23" s="21">
        <f t="shared" si="0"/>
        <v>3</v>
      </c>
      <c r="Q23" s="23"/>
      <c r="T23" s="15" t="s">
        <v>69</v>
      </c>
      <c r="U23" s="53" t="s">
        <v>70</v>
      </c>
    </row>
    <row r="24" spans="1:25" ht="12.75" customHeight="1">
      <c r="A24" s="9"/>
      <c r="B24" s="10">
        <v>13</v>
      </c>
      <c r="C24" s="41" t="s">
        <v>72</v>
      </c>
      <c r="D24" s="43"/>
      <c r="E24" s="44"/>
      <c r="F24" s="45">
        <v>3</v>
      </c>
      <c r="G24" s="45">
        <v>3</v>
      </c>
      <c r="H24" s="45">
        <v>3</v>
      </c>
      <c r="I24" s="45">
        <v>3</v>
      </c>
      <c r="J24" s="45">
        <v>3</v>
      </c>
      <c r="K24" s="45">
        <v>3</v>
      </c>
      <c r="L24" s="45">
        <v>3</v>
      </c>
      <c r="M24" s="45">
        <v>3</v>
      </c>
      <c r="N24" s="45">
        <v>3</v>
      </c>
      <c r="O24" s="45">
        <v>3</v>
      </c>
      <c r="P24" s="21">
        <f t="shared" si="0"/>
        <v>15</v>
      </c>
      <c r="Q24" s="23"/>
      <c r="T24" s="15" t="s">
        <v>57</v>
      </c>
      <c r="U24" s="53" t="s">
        <v>71</v>
      </c>
    </row>
    <row r="25" spans="1:25" ht="12.75" customHeight="1">
      <c r="A25" s="9"/>
      <c r="B25" s="10">
        <v>14</v>
      </c>
      <c r="C25" s="41" t="s">
        <v>73</v>
      </c>
      <c r="D25" s="43"/>
      <c r="E25" s="44"/>
      <c r="F25" s="45">
        <v>1</v>
      </c>
      <c r="G25" s="45">
        <v>1</v>
      </c>
      <c r="H25" s="45"/>
      <c r="I25" s="45"/>
      <c r="J25" s="45"/>
      <c r="K25" s="45"/>
      <c r="L25" s="45"/>
      <c r="M25" s="45"/>
      <c r="N25" s="45"/>
      <c r="O25" s="45"/>
      <c r="P25" s="21">
        <f t="shared" si="0"/>
        <v>1</v>
      </c>
      <c r="Q25" s="23"/>
    </row>
    <row r="26" spans="1:25" ht="12.75" customHeight="1">
      <c r="A26" s="9"/>
      <c r="B26" s="10">
        <v>15</v>
      </c>
      <c r="C26" s="41" t="s">
        <v>74</v>
      </c>
      <c r="D26" s="43"/>
      <c r="E26" s="44"/>
      <c r="F26" s="45">
        <v>1</v>
      </c>
      <c r="G26" s="45">
        <v>1</v>
      </c>
      <c r="H26" s="45">
        <v>1</v>
      </c>
      <c r="I26" s="45">
        <v>1</v>
      </c>
      <c r="J26" s="45">
        <v>1</v>
      </c>
      <c r="K26" s="45">
        <v>1</v>
      </c>
      <c r="L26" s="45">
        <v>1</v>
      </c>
      <c r="M26" s="45">
        <v>1</v>
      </c>
      <c r="N26" s="45">
        <v>1</v>
      </c>
      <c r="O26" s="45">
        <v>1</v>
      </c>
      <c r="P26" s="21">
        <f t="shared" si="0"/>
        <v>5</v>
      </c>
      <c r="Q26" s="23"/>
    </row>
    <row r="27" spans="1:25" ht="13.2" customHeight="1">
      <c r="B27" s="825" t="s">
        <v>75</v>
      </c>
      <c r="C27" s="826"/>
      <c r="D27" s="826"/>
      <c r="E27" s="827"/>
      <c r="F27" s="72">
        <f t="shared" ref="F27:O27" si="1">SUM(F12:F26)</f>
        <v>22</v>
      </c>
      <c r="G27" s="72">
        <f t="shared" si="1"/>
        <v>22</v>
      </c>
      <c r="H27" s="72">
        <f t="shared" si="1"/>
        <v>22</v>
      </c>
      <c r="I27" s="72">
        <f t="shared" si="1"/>
        <v>22</v>
      </c>
      <c r="J27" s="72">
        <f t="shared" si="1"/>
        <v>21</v>
      </c>
      <c r="K27" s="72">
        <f t="shared" si="1"/>
        <v>21</v>
      </c>
      <c r="L27" s="72">
        <f t="shared" si="1"/>
        <v>21</v>
      </c>
      <c r="M27" s="72">
        <f t="shared" si="1"/>
        <v>21</v>
      </c>
      <c r="N27" s="72">
        <f t="shared" si="1"/>
        <v>17</v>
      </c>
      <c r="O27" s="72">
        <f t="shared" si="1"/>
        <v>15</v>
      </c>
      <c r="P27" s="72">
        <f t="shared" si="0"/>
        <v>102</v>
      </c>
      <c r="Q27" s="23"/>
      <c r="S27" s="15"/>
      <c r="T27" s="60"/>
      <c r="X27" s="60"/>
    </row>
    <row r="28" spans="1:25" ht="12.75" customHeight="1">
      <c r="B28" s="823" t="s">
        <v>76</v>
      </c>
      <c r="C28" s="703"/>
      <c r="D28" s="703"/>
      <c r="E28" s="703"/>
      <c r="F28" s="703"/>
      <c r="G28" s="703"/>
      <c r="H28" s="703"/>
      <c r="I28" s="703"/>
      <c r="J28" s="703"/>
      <c r="K28" s="703"/>
      <c r="L28" s="703"/>
      <c r="M28" s="703"/>
      <c r="N28" s="703"/>
      <c r="O28" s="703"/>
      <c r="P28" s="824"/>
      <c r="Q28" s="23"/>
      <c r="S28" s="15"/>
      <c r="X28" s="60"/>
    </row>
    <row r="29" spans="1:25" ht="12.75" customHeight="1">
      <c r="B29" s="65">
        <v>1</v>
      </c>
      <c r="C29" s="49" t="s">
        <v>24</v>
      </c>
      <c r="D29" s="76" t="s">
        <v>53</v>
      </c>
      <c r="E29" s="18"/>
      <c r="F29" s="278"/>
      <c r="G29" s="278"/>
      <c r="H29" s="278"/>
      <c r="I29" s="278"/>
      <c r="J29" s="278">
        <v>1</v>
      </c>
      <c r="K29" s="278">
        <v>1</v>
      </c>
      <c r="L29" s="278">
        <v>1</v>
      </c>
      <c r="M29" s="278">
        <v>1</v>
      </c>
      <c r="N29" s="278"/>
      <c r="O29" s="278"/>
      <c r="P29" s="47">
        <f t="shared" ref="P29:P42" si="2">SUM(F29:O29)/2</f>
        <v>2</v>
      </c>
      <c r="Q29" s="23"/>
      <c r="U29" s="60"/>
      <c r="V29" s="60"/>
      <c r="W29" s="60"/>
      <c r="X29" s="60"/>
    </row>
    <row r="30" spans="1:25" ht="12" customHeight="1">
      <c r="B30" s="78">
        <v>2</v>
      </c>
      <c r="C30" s="49" t="s">
        <v>36</v>
      </c>
      <c r="D30" s="49"/>
      <c r="E30" s="18"/>
      <c r="F30" s="278">
        <v>1</v>
      </c>
      <c r="G30" s="278">
        <v>1</v>
      </c>
      <c r="H30" s="278">
        <v>1</v>
      </c>
      <c r="I30" s="278">
        <v>1</v>
      </c>
      <c r="J30" s="278">
        <v>1</v>
      </c>
      <c r="K30" s="278">
        <v>1</v>
      </c>
      <c r="L30" s="278">
        <v>1</v>
      </c>
      <c r="M30" s="278">
        <v>1</v>
      </c>
      <c r="N30" s="278">
        <v>2</v>
      </c>
      <c r="O30" s="278">
        <v>2</v>
      </c>
      <c r="P30" s="47">
        <f t="shared" si="2"/>
        <v>6</v>
      </c>
      <c r="Q30" s="23"/>
      <c r="U30" s="60"/>
      <c r="V30" s="60"/>
      <c r="W30" s="60"/>
      <c r="X30" s="60"/>
    </row>
    <row r="31" spans="1:25" ht="12.75" customHeight="1">
      <c r="B31" s="751" t="s">
        <v>82</v>
      </c>
      <c r="C31" s="703"/>
      <c r="D31" s="703"/>
      <c r="E31" s="704"/>
      <c r="F31" s="80">
        <f t="shared" ref="F31:O31" si="3">SUM(F29:F30)</f>
        <v>1</v>
      </c>
      <c r="G31" s="80">
        <f t="shared" si="3"/>
        <v>1</v>
      </c>
      <c r="H31" s="80">
        <f t="shared" si="3"/>
        <v>1</v>
      </c>
      <c r="I31" s="80">
        <f t="shared" si="3"/>
        <v>1</v>
      </c>
      <c r="J31" s="80">
        <f t="shared" si="3"/>
        <v>2</v>
      </c>
      <c r="K31" s="80">
        <f t="shared" si="3"/>
        <v>2</v>
      </c>
      <c r="L31" s="80">
        <f t="shared" si="3"/>
        <v>2</v>
      </c>
      <c r="M31" s="80">
        <f t="shared" si="3"/>
        <v>2</v>
      </c>
      <c r="N31" s="80">
        <f t="shared" si="3"/>
        <v>2</v>
      </c>
      <c r="O31" s="80">
        <f t="shared" si="3"/>
        <v>2</v>
      </c>
      <c r="P31" s="83">
        <f t="shared" si="2"/>
        <v>8</v>
      </c>
      <c r="Q31" s="23"/>
      <c r="S31" s="15"/>
      <c r="T31" s="60"/>
      <c r="U31" s="60"/>
      <c r="V31" s="60"/>
      <c r="W31" s="60"/>
      <c r="X31" s="60"/>
    </row>
    <row r="32" spans="1:25" ht="12.75" customHeight="1">
      <c r="A32" s="443">
        <f t="shared" ref="A32:A50" si="4">LEN(C32)</f>
        <v>19</v>
      </c>
      <c r="B32" s="709">
        <v>16</v>
      </c>
      <c r="C32" s="820" t="s">
        <v>83</v>
      </c>
      <c r="D32" s="821"/>
      <c r="E32" s="84" t="s">
        <v>61</v>
      </c>
      <c r="F32" s="86"/>
      <c r="G32" s="86"/>
      <c r="H32" s="86"/>
      <c r="I32" s="86"/>
      <c r="J32" s="86">
        <v>1</v>
      </c>
      <c r="K32" s="86">
        <v>1</v>
      </c>
      <c r="L32" s="86"/>
      <c r="M32" s="86"/>
      <c r="N32" s="86"/>
      <c r="O32" s="86"/>
      <c r="P32" s="88">
        <f t="shared" si="2"/>
        <v>1</v>
      </c>
      <c r="Q32" s="23"/>
    </row>
    <row r="33" spans="1:26" ht="12.75" customHeight="1">
      <c r="A33" s="443">
        <f t="shared" si="4"/>
        <v>0</v>
      </c>
      <c r="B33" s="710"/>
      <c r="C33" s="819"/>
      <c r="D33" s="822"/>
      <c r="E33" s="84" t="s">
        <v>63</v>
      </c>
      <c r="F33" s="86"/>
      <c r="G33" s="86"/>
      <c r="H33" s="86"/>
      <c r="I33" s="86"/>
      <c r="J33" s="86"/>
      <c r="K33" s="86"/>
      <c r="L33" s="86">
        <v>1</v>
      </c>
      <c r="M33" s="86">
        <v>1</v>
      </c>
      <c r="N33" s="86"/>
      <c r="O33" s="86"/>
      <c r="P33" s="88">
        <f t="shared" si="2"/>
        <v>1</v>
      </c>
      <c r="Q33" s="23"/>
      <c r="R33" s="53"/>
      <c r="S33" s="53"/>
      <c r="T33" s="53"/>
      <c r="U33" s="53"/>
      <c r="V33" s="53"/>
      <c r="W33" s="53"/>
      <c r="X33" s="53"/>
      <c r="Y33" s="53"/>
      <c r="Z33" s="53"/>
    </row>
    <row r="34" spans="1:26" ht="12.75" customHeight="1">
      <c r="A34" s="443">
        <f t="shared" si="4"/>
        <v>45</v>
      </c>
      <c r="B34" s="52">
        <v>17</v>
      </c>
      <c r="C34" s="815" t="s">
        <v>349</v>
      </c>
      <c r="D34" s="704"/>
      <c r="E34" s="71" t="s">
        <v>61</v>
      </c>
      <c r="F34" s="91">
        <v>1</v>
      </c>
      <c r="G34" s="91">
        <v>1</v>
      </c>
      <c r="H34" s="91">
        <v>1</v>
      </c>
      <c r="I34" s="91">
        <v>1</v>
      </c>
      <c r="J34" s="91"/>
      <c r="K34" s="91"/>
      <c r="L34" s="91"/>
      <c r="M34" s="91"/>
      <c r="N34" s="91"/>
      <c r="O34" s="91"/>
      <c r="P34" s="88">
        <f t="shared" si="2"/>
        <v>2</v>
      </c>
      <c r="Q34" s="23"/>
      <c r="S34" s="54"/>
      <c r="T34" s="92"/>
    </row>
    <row r="35" spans="1:26" ht="12.75" customHeight="1">
      <c r="A35" s="443">
        <f t="shared" si="4"/>
        <v>32</v>
      </c>
      <c r="B35" s="709">
        <v>18</v>
      </c>
      <c r="C35" s="815" t="s">
        <v>101</v>
      </c>
      <c r="D35" s="704"/>
      <c r="E35" s="71" t="s">
        <v>61</v>
      </c>
      <c r="F35" s="91">
        <v>2</v>
      </c>
      <c r="G35" s="91">
        <v>2</v>
      </c>
      <c r="H35" s="91">
        <v>2</v>
      </c>
      <c r="I35" s="91">
        <v>2</v>
      </c>
      <c r="J35" s="91">
        <v>1</v>
      </c>
      <c r="K35" s="91">
        <v>1</v>
      </c>
      <c r="L35" s="91"/>
      <c r="M35" s="91"/>
      <c r="N35" s="91"/>
      <c r="O35" s="91"/>
      <c r="P35" s="88">
        <f t="shared" si="2"/>
        <v>5</v>
      </c>
      <c r="Q35" s="23"/>
    </row>
    <row r="36" spans="1:26" ht="12.75" customHeight="1">
      <c r="A36" s="443">
        <f t="shared" si="4"/>
        <v>28</v>
      </c>
      <c r="B36" s="710"/>
      <c r="C36" s="815" t="s">
        <v>102</v>
      </c>
      <c r="D36" s="704"/>
      <c r="E36" s="71" t="s">
        <v>63</v>
      </c>
      <c r="F36" s="91">
        <v>2</v>
      </c>
      <c r="G36" s="91">
        <v>2</v>
      </c>
      <c r="H36" s="91">
        <v>1</v>
      </c>
      <c r="I36" s="91">
        <v>1</v>
      </c>
      <c r="J36" s="91">
        <v>1</v>
      </c>
      <c r="K36" s="91">
        <v>1</v>
      </c>
      <c r="L36" s="91">
        <v>2</v>
      </c>
      <c r="M36" s="91">
        <v>2</v>
      </c>
      <c r="N36" s="91">
        <v>1</v>
      </c>
      <c r="O36" s="91"/>
      <c r="P36" s="88">
        <f t="shared" si="2"/>
        <v>6.5</v>
      </c>
      <c r="Q36" s="23"/>
    </row>
    <row r="37" spans="1:26" ht="12.75" customHeight="1">
      <c r="A37" s="443">
        <f t="shared" si="4"/>
        <v>12</v>
      </c>
      <c r="B37" s="645">
        <v>19</v>
      </c>
      <c r="C37" s="815" t="s">
        <v>105</v>
      </c>
      <c r="D37" s="704"/>
      <c r="E37" s="71" t="s">
        <v>63</v>
      </c>
      <c r="F37" s="91">
        <v>2</v>
      </c>
      <c r="G37" s="91">
        <v>2</v>
      </c>
      <c r="H37" s="91">
        <v>2</v>
      </c>
      <c r="I37" s="91">
        <v>2</v>
      </c>
      <c r="J37" s="91">
        <v>1</v>
      </c>
      <c r="K37" s="91">
        <v>1</v>
      </c>
      <c r="L37" s="91">
        <v>2</v>
      </c>
      <c r="M37" s="91">
        <v>2</v>
      </c>
      <c r="N37" s="91">
        <v>1</v>
      </c>
      <c r="O37" s="91"/>
      <c r="P37" s="88">
        <f t="shared" si="2"/>
        <v>7.5</v>
      </c>
      <c r="Q37" s="23"/>
    </row>
    <row r="38" spans="1:26" ht="12.75" customHeight="1">
      <c r="A38" s="443">
        <f t="shared" si="4"/>
        <v>28</v>
      </c>
      <c r="B38" s="818">
        <v>20</v>
      </c>
      <c r="C38" s="830" t="s">
        <v>109</v>
      </c>
      <c r="D38" s="831"/>
      <c r="E38" s="97" t="s">
        <v>61</v>
      </c>
      <c r="F38" s="91"/>
      <c r="G38" s="91"/>
      <c r="H38" s="91"/>
      <c r="I38" s="91"/>
      <c r="J38" s="91">
        <v>1</v>
      </c>
      <c r="K38" s="91">
        <v>1</v>
      </c>
      <c r="L38" s="91"/>
      <c r="M38" s="91"/>
      <c r="N38" s="91"/>
      <c r="O38" s="91"/>
      <c r="P38" s="88">
        <f t="shared" si="2"/>
        <v>1</v>
      </c>
      <c r="Q38" s="23"/>
    </row>
    <row r="39" spans="1:26" ht="12.75" customHeight="1">
      <c r="A39" s="443">
        <f t="shared" si="4"/>
        <v>0</v>
      </c>
      <c r="B39" s="819"/>
      <c r="C39" s="832"/>
      <c r="D39" s="728"/>
      <c r="E39" s="71" t="s">
        <v>63</v>
      </c>
      <c r="F39" s="98"/>
      <c r="G39" s="91"/>
      <c r="H39" s="91"/>
      <c r="I39" s="91"/>
      <c r="J39" s="91"/>
      <c r="K39" s="91"/>
      <c r="L39" s="91">
        <v>1</v>
      </c>
      <c r="M39" s="91">
        <v>1</v>
      </c>
      <c r="N39" s="91"/>
      <c r="O39" s="91"/>
      <c r="P39" s="88">
        <f t="shared" si="2"/>
        <v>1</v>
      </c>
      <c r="Q39" s="23"/>
    </row>
    <row r="40" spans="1:26" ht="12.75" customHeight="1">
      <c r="A40" s="443">
        <f t="shared" si="4"/>
        <v>17</v>
      </c>
      <c r="B40" s="52">
        <v>21</v>
      </c>
      <c r="C40" s="815" t="s">
        <v>111</v>
      </c>
      <c r="D40" s="704"/>
      <c r="E40" s="71" t="s">
        <v>63</v>
      </c>
      <c r="F40" s="98"/>
      <c r="G40" s="91"/>
      <c r="H40" s="91"/>
      <c r="I40" s="91"/>
      <c r="J40" s="91"/>
      <c r="K40" s="91"/>
      <c r="L40" s="91">
        <v>2</v>
      </c>
      <c r="M40" s="91">
        <v>2</v>
      </c>
      <c r="N40" s="91">
        <v>2</v>
      </c>
      <c r="O40" s="91"/>
      <c r="P40" s="88">
        <f t="shared" si="2"/>
        <v>3</v>
      </c>
      <c r="Q40" s="23"/>
    </row>
    <row r="41" spans="1:26" ht="12.75" customHeight="1">
      <c r="A41" s="443"/>
      <c r="B41" s="812" t="s">
        <v>91</v>
      </c>
      <c r="C41" s="813"/>
      <c r="D41" s="813"/>
      <c r="E41" s="814"/>
      <c r="F41" s="100">
        <f t="shared" ref="F41:O41" si="5">SUM(F32:F40)</f>
        <v>7</v>
      </c>
      <c r="G41" s="100">
        <f t="shared" si="5"/>
        <v>7</v>
      </c>
      <c r="H41" s="100">
        <f t="shared" si="5"/>
        <v>6</v>
      </c>
      <c r="I41" s="100">
        <f t="shared" si="5"/>
        <v>6</v>
      </c>
      <c r="J41" s="100">
        <f t="shared" si="5"/>
        <v>5</v>
      </c>
      <c r="K41" s="100">
        <f t="shared" si="5"/>
        <v>5</v>
      </c>
      <c r="L41" s="100">
        <f t="shared" si="5"/>
        <v>8</v>
      </c>
      <c r="M41" s="100">
        <f t="shared" si="5"/>
        <v>8</v>
      </c>
      <c r="N41" s="100">
        <f t="shared" si="5"/>
        <v>4</v>
      </c>
      <c r="O41" s="100">
        <f t="shared" si="5"/>
        <v>0</v>
      </c>
      <c r="P41" s="100">
        <f t="shared" si="2"/>
        <v>28</v>
      </c>
      <c r="Q41" s="23"/>
    </row>
    <row r="42" spans="1:26" ht="12.75" customHeight="1">
      <c r="A42" s="443">
        <f t="shared" si="4"/>
        <v>33</v>
      </c>
      <c r="B42" s="18">
        <v>22</v>
      </c>
      <c r="C42" s="815" t="s">
        <v>113</v>
      </c>
      <c r="D42" s="704"/>
      <c r="E42" s="71" t="s">
        <v>61</v>
      </c>
      <c r="F42" s="101">
        <v>3</v>
      </c>
      <c r="G42" s="101">
        <v>3</v>
      </c>
      <c r="H42" s="101">
        <v>3</v>
      </c>
      <c r="I42" s="101">
        <v>3</v>
      </c>
      <c r="J42" s="101">
        <v>2</v>
      </c>
      <c r="K42" s="101">
        <v>2</v>
      </c>
      <c r="L42" s="101"/>
      <c r="M42" s="101"/>
      <c r="N42" s="101"/>
      <c r="O42" s="101"/>
      <c r="P42" s="88">
        <f t="shared" si="2"/>
        <v>8</v>
      </c>
      <c r="Q42" s="23"/>
    </row>
    <row r="43" spans="1:26" ht="12.75" customHeight="1">
      <c r="A43" s="443">
        <f t="shared" si="4"/>
        <v>37</v>
      </c>
      <c r="B43" s="709">
        <v>23</v>
      </c>
      <c r="C43" s="834" t="s">
        <v>279</v>
      </c>
      <c r="D43" s="835"/>
      <c r="E43" s="104" t="s">
        <v>61</v>
      </c>
      <c r="F43" s="55">
        <v>1</v>
      </c>
      <c r="G43" s="91">
        <v>1</v>
      </c>
      <c r="H43" s="91">
        <v>3</v>
      </c>
      <c r="I43" s="91">
        <v>3</v>
      </c>
      <c r="J43" s="91">
        <v>3</v>
      </c>
      <c r="K43" s="91">
        <v>3</v>
      </c>
      <c r="L43" s="91"/>
      <c r="M43" s="91"/>
      <c r="N43" s="91"/>
      <c r="O43" s="105"/>
      <c r="P43" s="810">
        <f>SUM(F43:O44)/2</f>
        <v>10</v>
      </c>
      <c r="Q43" s="23"/>
    </row>
    <row r="44" spans="1:26" ht="12.75" customHeight="1">
      <c r="A44" s="443">
        <f t="shared" si="4"/>
        <v>0</v>
      </c>
      <c r="B44" s="710"/>
      <c r="C44" s="836"/>
      <c r="D44" s="837"/>
      <c r="E44" s="104" t="s">
        <v>63</v>
      </c>
      <c r="F44" s="55"/>
      <c r="G44" s="106"/>
      <c r="H44" s="55"/>
      <c r="I44" s="55"/>
      <c r="J44" s="55"/>
      <c r="K44" s="55"/>
      <c r="L44" s="55">
        <v>2</v>
      </c>
      <c r="M44" s="55">
        <v>2</v>
      </c>
      <c r="N44" s="55">
        <v>2</v>
      </c>
      <c r="O44" s="25"/>
      <c r="P44" s="811"/>
      <c r="Q44" s="23"/>
    </row>
    <row r="45" spans="1:26" ht="12.75" customHeight="1">
      <c r="A45" s="443">
        <f t="shared" si="4"/>
        <v>22</v>
      </c>
      <c r="B45" s="18">
        <v>24</v>
      </c>
      <c r="C45" s="815" t="s">
        <v>115</v>
      </c>
      <c r="D45" s="704"/>
      <c r="E45" s="71" t="s">
        <v>63</v>
      </c>
      <c r="F45" s="107"/>
      <c r="G45" s="107"/>
      <c r="H45" s="107"/>
      <c r="I45" s="107"/>
      <c r="J45" s="107">
        <v>3</v>
      </c>
      <c r="K45" s="107">
        <v>3</v>
      </c>
      <c r="L45" s="107">
        <v>3</v>
      </c>
      <c r="M45" s="107">
        <v>3</v>
      </c>
      <c r="N45" s="107">
        <v>1</v>
      </c>
      <c r="O45" s="107"/>
      <c r="P45" s="88">
        <f t="shared" ref="P45:P52" si="6">SUM(F45:O45)/2</f>
        <v>6.5</v>
      </c>
      <c r="Q45" s="23"/>
    </row>
    <row r="46" spans="1:26" s="470" customFormat="1" ht="12.75" customHeight="1">
      <c r="A46" s="443"/>
      <c r="B46" s="473">
        <v>25</v>
      </c>
      <c r="C46" s="838" t="s">
        <v>288</v>
      </c>
      <c r="D46" s="839"/>
      <c r="E46" s="474" t="s">
        <v>306</v>
      </c>
      <c r="F46" s="107"/>
      <c r="G46" s="107"/>
      <c r="H46" s="107"/>
      <c r="I46" s="107"/>
      <c r="J46" s="107"/>
      <c r="K46" s="107"/>
      <c r="L46" s="107"/>
      <c r="M46" s="107"/>
      <c r="N46" s="107"/>
      <c r="O46" s="476">
        <v>3</v>
      </c>
      <c r="P46" s="88">
        <f t="shared" si="6"/>
        <v>1.5</v>
      </c>
      <c r="Q46" s="23"/>
    </row>
    <row r="47" spans="1:26" ht="12.75" customHeight="1">
      <c r="A47" s="443">
        <f t="shared" si="4"/>
        <v>48</v>
      </c>
      <c r="B47" s="50">
        <v>26</v>
      </c>
      <c r="C47" s="833" t="s">
        <v>293</v>
      </c>
      <c r="D47" s="721"/>
      <c r="E47" s="474" t="s">
        <v>306</v>
      </c>
      <c r="F47" s="91"/>
      <c r="G47" s="91"/>
      <c r="H47" s="91"/>
      <c r="I47" s="91"/>
      <c r="J47" s="91"/>
      <c r="K47" s="91"/>
      <c r="L47" s="91"/>
      <c r="M47" s="91"/>
      <c r="N47" s="91"/>
      <c r="O47" s="82">
        <v>3</v>
      </c>
      <c r="P47" s="88">
        <f t="shared" si="6"/>
        <v>1.5</v>
      </c>
      <c r="Q47" s="23"/>
    </row>
    <row r="48" spans="1:26" s="674" customFormat="1" ht="12.75" customHeight="1">
      <c r="A48" s="443"/>
      <c r="B48" s="678">
        <v>27</v>
      </c>
      <c r="C48" s="720" t="s">
        <v>337</v>
      </c>
      <c r="D48" s="721"/>
      <c r="E48" s="71" t="s">
        <v>306</v>
      </c>
      <c r="F48" s="91"/>
      <c r="G48" s="91"/>
      <c r="H48" s="91"/>
      <c r="I48" s="91"/>
      <c r="J48" s="91"/>
      <c r="K48" s="91"/>
      <c r="L48" s="91"/>
      <c r="M48" s="91"/>
      <c r="N48" s="91"/>
      <c r="O48" s="82">
        <v>1</v>
      </c>
      <c r="P48" s="88">
        <f t="shared" si="6"/>
        <v>0.5</v>
      </c>
      <c r="Q48" s="23"/>
    </row>
    <row r="49" spans="1:25" ht="12.75" customHeight="1">
      <c r="A49" s="443">
        <f t="shared" si="4"/>
        <v>17</v>
      </c>
      <c r="B49" s="709">
        <v>28</v>
      </c>
      <c r="C49" s="830" t="s">
        <v>97</v>
      </c>
      <c r="D49" s="821"/>
      <c r="E49" s="108" t="s">
        <v>61</v>
      </c>
      <c r="F49" s="109"/>
      <c r="G49" s="109"/>
      <c r="H49" s="109"/>
      <c r="I49" s="109"/>
      <c r="J49" s="109"/>
      <c r="K49" s="109" t="s">
        <v>98</v>
      </c>
      <c r="L49" s="109"/>
      <c r="M49" s="109"/>
      <c r="N49" s="109"/>
      <c r="O49" s="109"/>
      <c r="P49" s="88">
        <f t="shared" si="6"/>
        <v>0</v>
      </c>
      <c r="Q49" s="23"/>
    </row>
    <row r="50" spans="1:25" ht="12.75" customHeight="1">
      <c r="A50" s="443">
        <f t="shared" si="4"/>
        <v>0</v>
      </c>
      <c r="B50" s="710"/>
      <c r="C50" s="819"/>
      <c r="D50" s="822"/>
      <c r="E50" s="108" t="s">
        <v>63</v>
      </c>
      <c r="F50" s="109"/>
      <c r="G50" s="109"/>
      <c r="H50" s="109"/>
      <c r="I50" s="109"/>
      <c r="J50" s="109"/>
      <c r="K50" s="109"/>
      <c r="L50" s="109"/>
      <c r="M50" s="109" t="s">
        <v>98</v>
      </c>
      <c r="N50" s="109"/>
      <c r="O50" s="109"/>
      <c r="P50" s="88">
        <f t="shared" si="6"/>
        <v>0</v>
      </c>
      <c r="Q50" s="23"/>
    </row>
    <row r="51" spans="1:25" ht="12.75" customHeight="1">
      <c r="B51" s="110" t="s">
        <v>99</v>
      </c>
      <c r="C51" s="112"/>
      <c r="D51" s="114"/>
      <c r="E51" s="114"/>
      <c r="F51" s="115">
        <f t="shared" ref="F51:O51" si="7">SUM(F42:F50)</f>
        <v>4</v>
      </c>
      <c r="G51" s="115">
        <f t="shared" si="7"/>
        <v>4</v>
      </c>
      <c r="H51" s="115">
        <f t="shared" si="7"/>
        <v>6</v>
      </c>
      <c r="I51" s="115">
        <f t="shared" si="7"/>
        <v>6</v>
      </c>
      <c r="J51" s="115">
        <f t="shared" si="7"/>
        <v>8</v>
      </c>
      <c r="K51" s="115">
        <f t="shared" si="7"/>
        <v>8</v>
      </c>
      <c r="L51" s="115">
        <f t="shared" si="7"/>
        <v>5</v>
      </c>
      <c r="M51" s="115">
        <f t="shared" si="7"/>
        <v>5</v>
      </c>
      <c r="N51" s="115">
        <f t="shared" si="7"/>
        <v>3</v>
      </c>
      <c r="O51" s="115">
        <f t="shared" si="7"/>
        <v>7</v>
      </c>
      <c r="P51" s="100">
        <f t="shared" si="6"/>
        <v>28</v>
      </c>
      <c r="Q51" s="23"/>
    </row>
    <row r="52" spans="1:25" ht="12.75" customHeight="1">
      <c r="B52" s="116" t="s">
        <v>106</v>
      </c>
      <c r="C52" s="118"/>
      <c r="D52" s="120"/>
      <c r="E52" s="121"/>
      <c r="F52" s="124">
        <f t="shared" ref="F52:O52" si="8">SUM(F51,F41)</f>
        <v>11</v>
      </c>
      <c r="G52" s="124">
        <f t="shared" si="8"/>
        <v>11</v>
      </c>
      <c r="H52" s="124">
        <f t="shared" si="8"/>
        <v>12</v>
      </c>
      <c r="I52" s="124">
        <f t="shared" si="8"/>
        <v>12</v>
      </c>
      <c r="J52" s="124">
        <f t="shared" si="8"/>
        <v>13</v>
      </c>
      <c r="K52" s="124">
        <f t="shared" si="8"/>
        <v>13</v>
      </c>
      <c r="L52" s="124">
        <f t="shared" si="8"/>
        <v>13</v>
      </c>
      <c r="M52" s="124">
        <f t="shared" si="8"/>
        <v>13</v>
      </c>
      <c r="N52" s="124">
        <f t="shared" si="8"/>
        <v>7</v>
      </c>
      <c r="O52" s="124">
        <f t="shared" si="8"/>
        <v>7</v>
      </c>
      <c r="P52" s="125">
        <f t="shared" si="6"/>
        <v>56</v>
      </c>
      <c r="Q52" s="23"/>
    </row>
    <row r="53" spans="1:25" ht="12.75" customHeight="1">
      <c r="B53" s="828" t="s">
        <v>112</v>
      </c>
      <c r="C53" s="703"/>
      <c r="D53" s="703"/>
      <c r="E53" s="704"/>
      <c r="F53" s="99">
        <v>11</v>
      </c>
      <c r="G53" s="99">
        <v>11</v>
      </c>
      <c r="H53" s="99">
        <v>12</v>
      </c>
      <c r="I53" s="99">
        <v>12</v>
      </c>
      <c r="J53" s="99">
        <v>13</v>
      </c>
      <c r="K53" s="99">
        <v>13</v>
      </c>
      <c r="L53" s="99">
        <v>13</v>
      </c>
      <c r="M53" s="99">
        <v>13</v>
      </c>
      <c r="N53" s="124">
        <v>7</v>
      </c>
      <c r="O53" s="124">
        <v>7</v>
      </c>
      <c r="P53" s="125">
        <f>SUM(F53:M53)/2+N53</f>
        <v>56</v>
      </c>
      <c r="Q53" s="23"/>
      <c r="R53">
        <f>(P51/P53)*100</f>
        <v>50</v>
      </c>
      <c r="S53" t="s">
        <v>110</v>
      </c>
    </row>
    <row r="54" spans="1:25" ht="12.75" customHeight="1">
      <c r="B54" s="829" t="s">
        <v>114</v>
      </c>
      <c r="C54" s="703"/>
      <c r="D54" s="703"/>
      <c r="E54" s="704"/>
      <c r="F54" s="129"/>
      <c r="G54" s="8"/>
      <c r="H54" s="8"/>
      <c r="I54" s="8"/>
      <c r="J54" s="8"/>
      <c r="K54" s="8" t="s">
        <v>61</v>
      </c>
      <c r="L54" s="8"/>
      <c r="M54" s="8"/>
      <c r="N54" s="8" t="s">
        <v>63</v>
      </c>
      <c r="O54" s="8"/>
      <c r="P54" s="18">
        <f>COUNTA(F54:O54)</f>
        <v>2</v>
      </c>
      <c r="Q54" s="23"/>
    </row>
    <row r="55" spans="1:25" ht="28.5" customHeight="1">
      <c r="A55" s="5"/>
      <c r="B55" s="840" t="s">
        <v>59</v>
      </c>
      <c r="C55" s="703"/>
      <c r="D55" s="703"/>
      <c r="E55" s="704"/>
      <c r="F55" s="134">
        <f>F27+F52+F31</f>
        <v>34</v>
      </c>
      <c r="G55" s="134">
        <f t="shared" ref="G55:O55" si="9">G27+G52+G31</f>
        <v>34</v>
      </c>
      <c r="H55" s="134">
        <f t="shared" si="9"/>
        <v>35</v>
      </c>
      <c r="I55" s="134">
        <f t="shared" si="9"/>
        <v>35</v>
      </c>
      <c r="J55" s="134">
        <f t="shared" si="9"/>
        <v>36</v>
      </c>
      <c r="K55" s="134">
        <f t="shared" si="9"/>
        <v>36</v>
      </c>
      <c r="L55" s="134">
        <f t="shared" si="9"/>
        <v>36</v>
      </c>
      <c r="M55" s="134">
        <f t="shared" si="9"/>
        <v>36</v>
      </c>
      <c r="N55" s="134">
        <f t="shared" si="9"/>
        <v>26</v>
      </c>
      <c r="O55" s="134">
        <f t="shared" si="9"/>
        <v>24</v>
      </c>
      <c r="P55" s="39">
        <f>SUM(F55:O55)/2</f>
        <v>166</v>
      </c>
      <c r="Q55" s="23"/>
      <c r="R55" s="5"/>
      <c r="S55" s="5"/>
      <c r="T55" s="5"/>
      <c r="U55" s="5"/>
      <c r="V55" s="5"/>
      <c r="W55" s="5"/>
      <c r="X55" s="5"/>
      <c r="Y55" s="5"/>
    </row>
    <row r="56" spans="1:25" ht="25.5" customHeight="1">
      <c r="B56" s="841"/>
      <c r="C56" s="788" t="s">
        <v>276</v>
      </c>
      <c r="D56" s="706" t="s">
        <v>116</v>
      </c>
      <c r="E56" s="717"/>
      <c r="F56" s="138">
        <v>1</v>
      </c>
      <c r="G56" s="138">
        <v>1</v>
      </c>
      <c r="H56" s="138">
        <v>1</v>
      </c>
      <c r="I56" s="138">
        <v>1</v>
      </c>
      <c r="J56" s="138"/>
      <c r="K56" s="138"/>
      <c r="L56" s="138"/>
      <c r="M56" s="138"/>
      <c r="N56" s="138">
        <v>2</v>
      </c>
      <c r="O56" s="138">
        <v>2</v>
      </c>
      <c r="P56" s="698">
        <f>SUM(F56:O57)/2</f>
        <v>4</v>
      </c>
      <c r="Q56" s="23"/>
    </row>
    <row r="57" spans="1:25" s="458" customFormat="1" ht="14.25" customHeight="1">
      <c r="B57" s="789"/>
      <c r="C57" s="789"/>
      <c r="D57" s="706" t="s">
        <v>36</v>
      </c>
      <c r="E57" s="717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789"/>
      <c r="Q57" s="23"/>
    </row>
    <row r="58" spans="1:25" ht="12.75" customHeight="1">
      <c r="B58" s="25">
        <v>1</v>
      </c>
      <c r="C58" s="842" t="s">
        <v>117</v>
      </c>
      <c r="D58" s="703"/>
      <c r="E58" s="704"/>
      <c r="F58" s="117">
        <v>1</v>
      </c>
      <c r="G58" s="117">
        <v>1</v>
      </c>
      <c r="H58" s="117">
        <v>1</v>
      </c>
      <c r="I58" s="117">
        <v>1</v>
      </c>
      <c r="J58" s="117">
        <v>1</v>
      </c>
      <c r="K58" s="117">
        <v>1</v>
      </c>
      <c r="L58" s="117">
        <v>1</v>
      </c>
      <c r="M58" s="117">
        <v>1</v>
      </c>
      <c r="N58" s="117">
        <v>1</v>
      </c>
      <c r="O58" s="117">
        <v>1</v>
      </c>
      <c r="P58" s="140" t="s">
        <v>137</v>
      </c>
      <c r="Q58" s="5"/>
    </row>
    <row r="59" spans="1:25" ht="12.75" customHeight="1">
      <c r="B59" s="25">
        <v>2</v>
      </c>
      <c r="C59" s="702" t="s">
        <v>342</v>
      </c>
      <c r="D59" s="703"/>
      <c r="E59" s="704"/>
      <c r="F59" s="117"/>
      <c r="G59" s="117"/>
      <c r="H59" s="117">
        <v>1</v>
      </c>
      <c r="I59" s="117">
        <v>1</v>
      </c>
      <c r="J59" s="117">
        <v>1</v>
      </c>
      <c r="K59" s="117">
        <v>1</v>
      </c>
      <c r="L59" s="139"/>
      <c r="M59" s="142"/>
      <c r="N59" s="142"/>
      <c r="O59" s="142"/>
      <c r="P59" s="140" t="s">
        <v>137</v>
      </c>
      <c r="Q59" s="5"/>
    </row>
    <row r="60" spans="1:25" ht="12.75" customHeight="1">
      <c r="B60" s="25">
        <v>3</v>
      </c>
      <c r="C60" s="808" t="s">
        <v>119</v>
      </c>
      <c r="D60" s="703"/>
      <c r="E60" s="704"/>
      <c r="F60" s="139"/>
      <c r="G60" s="139"/>
      <c r="H60" s="139"/>
      <c r="I60" s="139"/>
      <c r="J60" s="139"/>
      <c r="K60" s="139"/>
      <c r="L60" s="139"/>
      <c r="M60" s="142"/>
      <c r="N60" s="142"/>
      <c r="O60" s="142"/>
      <c r="P60" s="140" t="s">
        <v>137</v>
      </c>
      <c r="Q60" s="5"/>
    </row>
    <row r="61" spans="1:25" ht="12.75" customHeight="1">
      <c r="B61" s="25">
        <v>4</v>
      </c>
      <c r="C61" s="808" t="s">
        <v>120</v>
      </c>
      <c r="D61" s="703"/>
      <c r="E61" s="704"/>
      <c r="F61" s="139"/>
      <c r="G61" s="139"/>
      <c r="H61" s="139"/>
      <c r="I61" s="139"/>
      <c r="J61" s="139"/>
      <c r="K61" s="139"/>
      <c r="L61" s="139"/>
      <c r="M61" s="142"/>
      <c r="N61" s="142"/>
      <c r="O61" s="142"/>
      <c r="P61" s="140" t="s">
        <v>137</v>
      </c>
      <c r="Q61" s="5"/>
    </row>
    <row r="62" spans="1:25" ht="12.75" customHeight="1">
      <c r="B62" s="25">
        <v>5</v>
      </c>
      <c r="C62" s="808" t="s">
        <v>121</v>
      </c>
      <c r="D62" s="703"/>
      <c r="E62" s="704"/>
      <c r="F62" s="139"/>
      <c r="G62" s="139"/>
      <c r="H62" s="139"/>
      <c r="I62" s="139"/>
      <c r="J62" s="139"/>
      <c r="K62" s="139"/>
      <c r="L62" s="139"/>
      <c r="M62" s="142"/>
      <c r="N62" s="142"/>
      <c r="O62" s="142"/>
      <c r="P62" s="140" t="s">
        <v>137</v>
      </c>
      <c r="Q62" s="5"/>
    </row>
    <row r="63" spans="1:25" ht="12.75" customHeight="1">
      <c r="B63" s="25">
        <v>6</v>
      </c>
      <c r="C63" s="808" t="s">
        <v>122</v>
      </c>
      <c r="D63" s="703"/>
      <c r="E63" s="704"/>
      <c r="F63" s="139"/>
      <c r="G63" s="139"/>
      <c r="H63" s="139"/>
      <c r="I63" s="139"/>
      <c r="J63" s="139"/>
      <c r="K63" s="139"/>
      <c r="L63" s="139"/>
      <c r="M63" s="142"/>
      <c r="N63" s="142"/>
      <c r="O63" s="142"/>
      <c r="P63" s="140" t="s">
        <v>137</v>
      </c>
      <c r="Q63" s="5"/>
    </row>
    <row r="64" spans="1:25" ht="12.75" customHeight="1">
      <c r="B64" s="25">
        <v>7</v>
      </c>
      <c r="C64" s="808" t="s">
        <v>123</v>
      </c>
      <c r="D64" s="703"/>
      <c r="E64" s="704"/>
      <c r="F64" s="139"/>
      <c r="G64" s="139"/>
      <c r="H64" s="139"/>
      <c r="I64" s="139"/>
      <c r="J64" s="139"/>
      <c r="K64" s="139"/>
      <c r="L64" s="139"/>
      <c r="M64" s="142"/>
      <c r="N64" s="142"/>
      <c r="O64" s="142"/>
      <c r="P64" s="140" t="s">
        <v>137</v>
      </c>
      <c r="Q64" s="5"/>
    </row>
    <row r="65" spans="1:25" ht="12.75" customHeight="1">
      <c r="B65" s="25">
        <v>8</v>
      </c>
      <c r="C65" s="808" t="s">
        <v>124</v>
      </c>
      <c r="D65" s="703"/>
      <c r="E65" s="704"/>
      <c r="F65" s="139"/>
      <c r="G65" s="139"/>
      <c r="H65" s="139"/>
      <c r="I65" s="139"/>
      <c r="J65" s="139"/>
      <c r="K65" s="139"/>
      <c r="L65" s="139"/>
      <c r="M65" s="142"/>
      <c r="N65" s="142"/>
      <c r="O65" s="142"/>
      <c r="P65" s="140" t="s">
        <v>137</v>
      </c>
      <c r="Q65" s="5"/>
    </row>
    <row r="66" spans="1:25" ht="12.75" customHeight="1">
      <c r="B66" s="25">
        <v>9</v>
      </c>
      <c r="C66" s="808" t="s">
        <v>125</v>
      </c>
      <c r="D66" s="703"/>
      <c r="E66" s="704"/>
      <c r="F66" s="139" t="s">
        <v>126</v>
      </c>
      <c r="G66" s="139"/>
      <c r="H66" s="139"/>
      <c r="I66" s="139"/>
      <c r="J66" s="139"/>
      <c r="K66" s="139"/>
      <c r="L66" s="139"/>
      <c r="M66" s="142"/>
      <c r="N66" s="142"/>
      <c r="O66" s="142" t="s">
        <v>126</v>
      </c>
      <c r="P66" s="140" t="s">
        <v>137</v>
      </c>
      <c r="Q66" s="5"/>
    </row>
    <row r="67" spans="1:25" ht="12.75" customHeight="1">
      <c r="B67" s="25">
        <v>10</v>
      </c>
      <c r="C67" s="808" t="s">
        <v>128</v>
      </c>
      <c r="D67" s="703"/>
      <c r="E67" s="704"/>
      <c r="F67" s="139"/>
      <c r="G67" s="139"/>
      <c r="H67" s="139"/>
      <c r="I67" s="139"/>
      <c r="J67" s="139"/>
      <c r="K67" s="139"/>
      <c r="L67" s="139"/>
      <c r="M67" s="142"/>
      <c r="N67" s="142"/>
      <c r="O67" s="142"/>
      <c r="P67" s="140" t="s">
        <v>137</v>
      </c>
      <c r="Q67" s="5"/>
    </row>
    <row r="68" spans="1:25" ht="12.75" customHeight="1">
      <c r="A68" s="42"/>
      <c r="B68" s="809" t="s">
        <v>129</v>
      </c>
      <c r="C68" s="703"/>
      <c r="D68" s="703"/>
      <c r="E68" s="704"/>
      <c r="F68" s="134">
        <f t="shared" ref="F68:O68" si="10">SUM(F56:F67)</f>
        <v>2</v>
      </c>
      <c r="G68" s="134">
        <f t="shared" si="10"/>
        <v>2</v>
      </c>
      <c r="H68" s="134">
        <f t="shared" si="10"/>
        <v>3</v>
      </c>
      <c r="I68" s="134">
        <f t="shared" si="10"/>
        <v>3</v>
      </c>
      <c r="J68" s="134">
        <f t="shared" si="10"/>
        <v>2</v>
      </c>
      <c r="K68" s="134">
        <f t="shared" si="10"/>
        <v>2</v>
      </c>
      <c r="L68" s="134">
        <f t="shared" si="10"/>
        <v>1</v>
      </c>
      <c r="M68" s="134">
        <f t="shared" si="10"/>
        <v>1</v>
      </c>
      <c r="N68" s="134">
        <f t="shared" si="10"/>
        <v>3</v>
      </c>
      <c r="O68" s="134">
        <f t="shared" si="10"/>
        <v>3</v>
      </c>
      <c r="P68" s="135">
        <f>SUM(F68:O68)</f>
        <v>22</v>
      </c>
      <c r="Q68" s="42"/>
      <c r="R68" s="42"/>
      <c r="S68" s="42"/>
      <c r="T68" s="42"/>
      <c r="U68" s="42"/>
      <c r="V68" s="42"/>
      <c r="W68" s="42"/>
      <c r="X68" s="42"/>
      <c r="Y68" s="42"/>
    </row>
    <row r="69" spans="1:25" ht="12.75" customHeight="1">
      <c r="A69" s="42"/>
      <c r="B69" s="64"/>
      <c r="C69" s="727" t="s">
        <v>222</v>
      </c>
      <c r="D69" s="728"/>
      <c r="E69" s="66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42"/>
      <c r="R69" s="42"/>
      <c r="S69" s="42"/>
      <c r="T69" s="42"/>
      <c r="U69" s="42"/>
      <c r="V69" s="42"/>
      <c r="W69" s="42"/>
      <c r="X69" s="42"/>
      <c r="Y69" s="42"/>
    </row>
    <row r="70" spans="1:25" ht="12.75" customHeight="1">
      <c r="A70" s="42"/>
      <c r="B70" s="64"/>
      <c r="C70" s="42" t="s">
        <v>77</v>
      </c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</row>
    <row r="71" spans="1:25" ht="12.75" customHeight="1">
      <c r="C71" t="s">
        <v>134</v>
      </c>
      <c r="Q71" s="5"/>
    </row>
    <row r="72" spans="1:25" ht="12.75" customHeight="1">
      <c r="F72" s="747" t="s">
        <v>78</v>
      </c>
      <c r="G72" s="703"/>
      <c r="H72" s="703"/>
      <c r="I72" s="703"/>
      <c r="J72" s="703"/>
      <c r="K72" s="703"/>
      <c r="L72" s="703"/>
      <c r="M72" s="703"/>
      <c r="N72" s="703"/>
      <c r="O72" s="704"/>
      <c r="Q72" s="5"/>
    </row>
    <row r="73" spans="1:25" ht="12.75" customHeight="1">
      <c r="E73" s="5"/>
      <c r="F73" s="722">
        <v>34</v>
      </c>
      <c r="G73" s="723"/>
      <c r="H73" s="722">
        <v>35</v>
      </c>
      <c r="I73" s="723"/>
      <c r="J73" s="722">
        <v>36</v>
      </c>
      <c r="K73" s="723"/>
      <c r="L73" s="722">
        <v>36</v>
      </c>
      <c r="M73" s="723"/>
      <c r="N73" s="722">
        <v>25</v>
      </c>
      <c r="O73" s="723"/>
      <c r="Q73" s="5"/>
    </row>
    <row r="74" spans="1:25" ht="12.75" customHeight="1">
      <c r="E74" s="5"/>
      <c r="F74" s="23"/>
      <c r="G74" s="23"/>
      <c r="H74" s="23"/>
      <c r="I74" s="23"/>
      <c r="J74" s="23"/>
      <c r="K74" s="23"/>
      <c r="L74" s="23"/>
      <c r="M74" s="23"/>
      <c r="N74" s="23"/>
      <c r="O74" s="23"/>
      <c r="Q74" s="5"/>
    </row>
    <row r="75" spans="1:25" ht="12.75" customHeight="1">
      <c r="C75" s="15"/>
      <c r="D75" s="15"/>
      <c r="E75" s="5"/>
      <c r="Q75" s="5"/>
    </row>
    <row r="76" spans="1:25" ht="12.75" customHeight="1">
      <c r="C76" s="5"/>
      <c r="D76" s="5"/>
      <c r="E76" s="5"/>
      <c r="Q76" s="5"/>
    </row>
    <row r="77" spans="1:25" ht="12.75" customHeight="1">
      <c r="C77" s="5"/>
      <c r="D77" s="5"/>
      <c r="E77" s="5"/>
      <c r="Q77" s="5"/>
    </row>
    <row r="78" spans="1:25" ht="12.75" customHeight="1">
      <c r="C78" s="5"/>
      <c r="D78" s="5"/>
      <c r="E78" s="5"/>
      <c r="Q78" s="5"/>
    </row>
    <row r="79" spans="1:25" ht="12.75" customHeight="1">
      <c r="C79" s="5"/>
      <c r="D79" s="5"/>
      <c r="Q79" s="5"/>
    </row>
    <row r="80" spans="1:25" ht="12.75" customHeight="1">
      <c r="C80" s="5"/>
      <c r="D80" s="5"/>
      <c r="Q80" s="5"/>
    </row>
    <row r="81" spans="3:17" ht="12.75" customHeight="1">
      <c r="C81" s="5"/>
      <c r="D81" s="5"/>
      <c r="Q81" s="5"/>
    </row>
    <row r="82" spans="3:17" ht="12.75" customHeight="1">
      <c r="C82" s="5"/>
      <c r="D82" s="5"/>
      <c r="Q82" s="5"/>
    </row>
    <row r="83" spans="3:17" ht="12.75" customHeight="1">
      <c r="C83" s="5"/>
      <c r="D83" s="5"/>
      <c r="Q83" s="5"/>
    </row>
    <row r="84" spans="3:17" ht="12.75" customHeight="1">
      <c r="C84" s="5"/>
      <c r="D84" s="5"/>
      <c r="Q84" s="5"/>
    </row>
    <row r="85" spans="3:17" ht="12.75" customHeight="1">
      <c r="C85" s="5"/>
      <c r="D85" s="5"/>
      <c r="Q85" s="5"/>
    </row>
    <row r="86" spans="3:17" ht="12.75" customHeight="1">
      <c r="Q86" s="5"/>
    </row>
    <row r="87" spans="3:17" ht="12.75" customHeight="1">
      <c r="Q87" s="5"/>
    </row>
    <row r="88" spans="3:17" ht="12.75" customHeight="1">
      <c r="Q88" s="5"/>
    </row>
    <row r="89" spans="3:17" ht="12.75" customHeight="1">
      <c r="Q89" s="5"/>
    </row>
    <row r="90" spans="3:17" ht="12.75" customHeight="1">
      <c r="Q90" s="5"/>
    </row>
    <row r="91" spans="3:17" ht="12.75" customHeight="1">
      <c r="Q91" s="5"/>
    </row>
    <row r="92" spans="3:17" ht="12.75" customHeight="1">
      <c r="Q92" s="5"/>
    </row>
    <row r="93" spans="3:17" ht="12.75" customHeight="1">
      <c r="Q93" s="5"/>
    </row>
    <row r="94" spans="3:17" ht="12.75" customHeight="1">
      <c r="Q94" s="5"/>
    </row>
    <row r="95" spans="3:17" ht="12.75" customHeight="1">
      <c r="Q95" s="5"/>
    </row>
    <row r="96" spans="3:17" ht="12.75" customHeight="1">
      <c r="Q96" s="5"/>
    </row>
    <row r="97" spans="17:17" ht="12.75" customHeight="1">
      <c r="Q97" s="5"/>
    </row>
    <row r="98" spans="17:17" ht="12.75" customHeight="1">
      <c r="Q98" s="5"/>
    </row>
    <row r="99" spans="17:17" ht="12.75" customHeight="1">
      <c r="Q99" s="5"/>
    </row>
    <row r="100" spans="17:17" ht="12.75" customHeight="1">
      <c r="Q100" s="5"/>
    </row>
    <row r="101" spans="17:17" ht="12.75" customHeight="1">
      <c r="Q101" s="5"/>
    </row>
    <row r="102" spans="17:17" ht="12.75" customHeight="1">
      <c r="Q102" s="5"/>
    </row>
    <row r="103" spans="17:17" ht="12.75" customHeight="1">
      <c r="Q103" s="5"/>
    </row>
    <row r="104" spans="17:17" ht="12.75" customHeight="1">
      <c r="Q104" s="5"/>
    </row>
    <row r="105" spans="17:17" ht="12.75" customHeight="1">
      <c r="Q105" s="5"/>
    </row>
    <row r="106" spans="17:17" ht="12.75" customHeight="1">
      <c r="Q106" s="5"/>
    </row>
    <row r="107" spans="17:17" ht="12.75" customHeight="1">
      <c r="Q107" s="5"/>
    </row>
    <row r="108" spans="17:17" ht="12.75" customHeight="1">
      <c r="Q108" s="5"/>
    </row>
    <row r="109" spans="17:17" ht="12.75" customHeight="1">
      <c r="Q109" s="5"/>
    </row>
    <row r="110" spans="17:17" ht="12.75" customHeight="1">
      <c r="Q110" s="5"/>
    </row>
    <row r="111" spans="17:17" ht="12.75" customHeight="1">
      <c r="Q111" s="5"/>
    </row>
    <row r="112" spans="17:17" ht="12.75" customHeight="1">
      <c r="Q112" s="5"/>
    </row>
    <row r="113" spans="17:17" ht="12.75" customHeight="1">
      <c r="Q113" s="5"/>
    </row>
    <row r="114" spans="17:17" ht="12.75" customHeight="1">
      <c r="Q114" s="5"/>
    </row>
    <row r="115" spans="17:17" ht="12.75" customHeight="1">
      <c r="Q115" s="5"/>
    </row>
    <row r="116" spans="17:17" ht="12.75" customHeight="1">
      <c r="Q116" s="5"/>
    </row>
    <row r="117" spans="17:17" ht="12.75" customHeight="1">
      <c r="Q117" s="5"/>
    </row>
    <row r="118" spans="17:17" ht="12.75" customHeight="1">
      <c r="Q118" s="5"/>
    </row>
    <row r="119" spans="17:17" ht="12.75" customHeight="1">
      <c r="Q119" s="5"/>
    </row>
    <row r="120" spans="17:17" ht="12.75" customHeight="1">
      <c r="Q120" s="5"/>
    </row>
    <row r="121" spans="17:17" ht="12.75" customHeight="1">
      <c r="Q121" s="5"/>
    </row>
    <row r="122" spans="17:17" ht="12.75" customHeight="1">
      <c r="Q122" s="5"/>
    </row>
    <row r="123" spans="17:17" ht="12.75" customHeight="1">
      <c r="Q123" s="5"/>
    </row>
    <row r="124" spans="17:17" ht="12.75" customHeight="1">
      <c r="Q124" s="5"/>
    </row>
    <row r="125" spans="17:17" ht="12.75" customHeight="1">
      <c r="Q125" s="5"/>
    </row>
    <row r="126" spans="17:17" ht="12.75" customHeight="1">
      <c r="Q126" s="5"/>
    </row>
    <row r="127" spans="17:17" ht="12.75" customHeight="1">
      <c r="Q127" s="5"/>
    </row>
    <row r="128" spans="17:17" ht="12.75" customHeight="1">
      <c r="Q128" s="5"/>
    </row>
    <row r="129" spans="17:17" ht="12.75" customHeight="1">
      <c r="Q129" s="5"/>
    </row>
    <row r="130" spans="17:17" ht="12.75" customHeight="1">
      <c r="Q130" s="5"/>
    </row>
    <row r="131" spans="17:17" ht="12.75" customHeight="1">
      <c r="Q131" s="5"/>
    </row>
    <row r="132" spans="17:17" ht="12.75" customHeight="1">
      <c r="Q132" s="5"/>
    </row>
    <row r="133" spans="17:17" ht="12.75" customHeight="1">
      <c r="Q133" s="5"/>
    </row>
    <row r="134" spans="17:17" ht="12.75" customHeight="1">
      <c r="Q134" s="5"/>
    </row>
    <row r="135" spans="17:17" ht="12.75" customHeight="1">
      <c r="Q135" s="5"/>
    </row>
    <row r="136" spans="17:17" ht="12.75" customHeight="1">
      <c r="Q136" s="5"/>
    </row>
    <row r="137" spans="17:17" ht="12.75" customHeight="1">
      <c r="Q137" s="5"/>
    </row>
    <row r="138" spans="17:17" ht="12.75" customHeight="1">
      <c r="Q138" s="5"/>
    </row>
    <row r="139" spans="17:17" ht="12.75" customHeight="1">
      <c r="Q139" s="5"/>
    </row>
    <row r="140" spans="17:17" ht="12.75" customHeight="1">
      <c r="Q140" s="5"/>
    </row>
    <row r="141" spans="17:17" ht="12.75" customHeight="1">
      <c r="Q141" s="5"/>
    </row>
    <row r="142" spans="17:17" ht="12.75" customHeight="1">
      <c r="Q142" s="5"/>
    </row>
    <row r="143" spans="17:17" ht="12.75" customHeight="1">
      <c r="Q143" s="5"/>
    </row>
    <row r="144" spans="17:17" ht="12.75" customHeight="1">
      <c r="Q144" s="5"/>
    </row>
    <row r="145" spans="17:17" ht="12.75" customHeight="1">
      <c r="Q145" s="5"/>
    </row>
    <row r="146" spans="17:17" ht="12.75" customHeight="1">
      <c r="Q146" s="5"/>
    </row>
    <row r="147" spans="17:17" ht="12.75" customHeight="1">
      <c r="Q147" s="5"/>
    </row>
    <row r="148" spans="17:17" ht="12.75" customHeight="1">
      <c r="Q148" s="5"/>
    </row>
    <row r="149" spans="17:17" ht="12.75" customHeight="1">
      <c r="Q149" s="5"/>
    </row>
    <row r="150" spans="17:17" ht="12.75" customHeight="1">
      <c r="Q150" s="5"/>
    </row>
    <row r="151" spans="17:17" ht="12.75" customHeight="1">
      <c r="Q151" s="5"/>
    </row>
    <row r="152" spans="17:17" ht="12.75" customHeight="1">
      <c r="Q152" s="5"/>
    </row>
    <row r="153" spans="17:17" ht="12.75" customHeight="1">
      <c r="Q153" s="5"/>
    </row>
    <row r="154" spans="17:17" ht="12.75" customHeight="1">
      <c r="Q154" s="5"/>
    </row>
    <row r="155" spans="17:17" ht="12.75" customHeight="1">
      <c r="Q155" s="5"/>
    </row>
    <row r="156" spans="17:17" ht="12.75" customHeight="1">
      <c r="Q156" s="5"/>
    </row>
    <row r="157" spans="17:17" ht="12.75" customHeight="1">
      <c r="Q157" s="5"/>
    </row>
    <row r="158" spans="17:17" ht="12.75" customHeight="1">
      <c r="Q158" s="5"/>
    </row>
    <row r="159" spans="17:17" ht="12.75" customHeight="1">
      <c r="Q159" s="5"/>
    </row>
    <row r="160" spans="17:17" ht="12.75" customHeight="1">
      <c r="Q160" s="5"/>
    </row>
    <row r="161" spans="17:17" ht="12.75" customHeight="1">
      <c r="Q161" s="5"/>
    </row>
    <row r="162" spans="17:17" ht="12.75" customHeight="1">
      <c r="Q162" s="5"/>
    </row>
    <row r="163" spans="17:17" ht="12.75" customHeight="1">
      <c r="Q163" s="5"/>
    </row>
    <row r="164" spans="17:17" ht="12.75" customHeight="1">
      <c r="Q164" s="5"/>
    </row>
    <row r="165" spans="17:17" ht="12.75" customHeight="1">
      <c r="Q165" s="5"/>
    </row>
    <row r="166" spans="17:17" ht="12.75" customHeight="1">
      <c r="Q166" s="5"/>
    </row>
    <row r="167" spans="17:17" ht="12.75" customHeight="1">
      <c r="Q167" s="5"/>
    </row>
    <row r="168" spans="17:17" ht="12.75" customHeight="1">
      <c r="Q168" s="5"/>
    </row>
    <row r="169" spans="17:17" ht="12.75" customHeight="1">
      <c r="Q169" s="5"/>
    </row>
    <row r="170" spans="17:17" ht="12.75" customHeight="1">
      <c r="Q170" s="5"/>
    </row>
    <row r="171" spans="17:17" ht="12.75" customHeight="1">
      <c r="Q171" s="5"/>
    </row>
    <row r="172" spans="17:17" ht="12.75" customHeight="1">
      <c r="Q172" s="5"/>
    </row>
    <row r="173" spans="17:17" ht="12.75" customHeight="1">
      <c r="Q173" s="5"/>
    </row>
    <row r="174" spans="17:17" ht="12.75" customHeight="1">
      <c r="Q174" s="5"/>
    </row>
    <row r="175" spans="17:17" ht="12.75" customHeight="1">
      <c r="Q175" s="5"/>
    </row>
    <row r="176" spans="17:17" ht="12.75" customHeight="1">
      <c r="Q176" s="5"/>
    </row>
    <row r="177" spans="17:17" ht="12.75" customHeight="1">
      <c r="Q177" s="5"/>
    </row>
    <row r="178" spans="17:17" ht="12.75" customHeight="1">
      <c r="Q178" s="5"/>
    </row>
    <row r="179" spans="17:17" ht="12.75" customHeight="1">
      <c r="Q179" s="5"/>
    </row>
    <row r="180" spans="17:17" ht="12.75" customHeight="1">
      <c r="Q180" s="5"/>
    </row>
    <row r="181" spans="17:17" ht="12.75" customHeight="1">
      <c r="Q181" s="5"/>
    </row>
    <row r="182" spans="17:17" ht="12.75" customHeight="1">
      <c r="Q182" s="5"/>
    </row>
    <row r="183" spans="17:17" ht="12.75" customHeight="1">
      <c r="Q183" s="5"/>
    </row>
    <row r="184" spans="17:17" ht="12.75" customHeight="1">
      <c r="Q184" s="5"/>
    </row>
    <row r="185" spans="17:17" ht="12.75" customHeight="1">
      <c r="Q185" s="5"/>
    </row>
    <row r="186" spans="17:17" ht="12.75" customHeight="1">
      <c r="Q186" s="5"/>
    </row>
    <row r="187" spans="17:17" ht="12.75" customHeight="1">
      <c r="Q187" s="5"/>
    </row>
    <row r="188" spans="17:17" ht="12.75" customHeight="1">
      <c r="Q188" s="5"/>
    </row>
    <row r="189" spans="17:17" ht="12.75" customHeight="1">
      <c r="Q189" s="5"/>
    </row>
    <row r="190" spans="17:17" ht="12.75" customHeight="1">
      <c r="Q190" s="5"/>
    </row>
    <row r="191" spans="17:17" ht="12.75" customHeight="1">
      <c r="Q191" s="5"/>
    </row>
    <row r="192" spans="17:17" ht="12.75" customHeight="1">
      <c r="Q192" s="5"/>
    </row>
    <row r="193" spans="17:17" ht="12.75" customHeight="1">
      <c r="Q193" s="5"/>
    </row>
    <row r="194" spans="17:17" ht="12.75" customHeight="1">
      <c r="Q194" s="5"/>
    </row>
    <row r="195" spans="17:17" ht="12.75" customHeight="1">
      <c r="Q195" s="5"/>
    </row>
    <row r="196" spans="17:17" ht="12.75" customHeight="1">
      <c r="Q196" s="5"/>
    </row>
    <row r="197" spans="17:17" ht="12.75" customHeight="1">
      <c r="Q197" s="5"/>
    </row>
    <row r="198" spans="17:17" ht="12.75" customHeight="1">
      <c r="Q198" s="5"/>
    </row>
    <row r="199" spans="17:17" ht="12.75" customHeight="1">
      <c r="Q199" s="5"/>
    </row>
    <row r="200" spans="17:17" ht="12.75" customHeight="1">
      <c r="Q200" s="5"/>
    </row>
    <row r="201" spans="17:17" ht="12.75" customHeight="1">
      <c r="Q201" s="5"/>
    </row>
    <row r="202" spans="17:17" ht="12.75" customHeight="1">
      <c r="Q202" s="5"/>
    </row>
    <row r="203" spans="17:17" ht="12.75" customHeight="1">
      <c r="Q203" s="5"/>
    </row>
    <row r="204" spans="17:17" ht="12.75" customHeight="1">
      <c r="Q204" s="5"/>
    </row>
    <row r="205" spans="17:17" ht="12.75" customHeight="1">
      <c r="Q205" s="5"/>
    </row>
    <row r="206" spans="17:17" ht="12.75" customHeight="1">
      <c r="Q206" s="5"/>
    </row>
    <row r="207" spans="17:17" ht="12.75" customHeight="1">
      <c r="Q207" s="5"/>
    </row>
    <row r="208" spans="17:17" ht="12.75" customHeight="1">
      <c r="Q208" s="5"/>
    </row>
    <row r="209" spans="17:17" ht="12.75" customHeight="1">
      <c r="Q209" s="5"/>
    </row>
    <row r="210" spans="17:17" ht="12.75" customHeight="1">
      <c r="Q210" s="5"/>
    </row>
    <row r="211" spans="17:17" ht="12.75" customHeight="1">
      <c r="Q211" s="5"/>
    </row>
    <row r="212" spans="17:17" ht="12.75" customHeight="1">
      <c r="Q212" s="5"/>
    </row>
    <row r="213" spans="17:17" ht="12.75" customHeight="1">
      <c r="Q213" s="5"/>
    </row>
    <row r="214" spans="17:17" ht="12.75" customHeight="1">
      <c r="Q214" s="5"/>
    </row>
    <row r="215" spans="17:17" ht="12.75" customHeight="1">
      <c r="Q215" s="5"/>
    </row>
    <row r="216" spans="17:17" ht="12.75" customHeight="1">
      <c r="Q216" s="5"/>
    </row>
    <row r="217" spans="17:17" ht="12.75" customHeight="1">
      <c r="Q217" s="5"/>
    </row>
    <row r="218" spans="17:17" ht="12.75" customHeight="1">
      <c r="Q218" s="5"/>
    </row>
    <row r="219" spans="17:17" ht="12.75" customHeight="1">
      <c r="Q219" s="5"/>
    </row>
    <row r="220" spans="17:17" ht="12.75" customHeight="1">
      <c r="Q220" s="5"/>
    </row>
    <row r="221" spans="17:17" ht="12.75" customHeight="1">
      <c r="Q221" s="5"/>
    </row>
    <row r="222" spans="17:17" ht="12.75" customHeight="1">
      <c r="Q222" s="5"/>
    </row>
    <row r="223" spans="17:17" ht="12.75" customHeight="1">
      <c r="Q223" s="5"/>
    </row>
    <row r="224" spans="17:17" ht="12.75" customHeight="1">
      <c r="Q224" s="5"/>
    </row>
    <row r="225" spans="17:17" ht="12.75" customHeight="1">
      <c r="Q225" s="5"/>
    </row>
    <row r="226" spans="17:17" ht="12.75" customHeight="1">
      <c r="Q226" s="5"/>
    </row>
    <row r="227" spans="17:17" ht="12.75" customHeight="1">
      <c r="Q227" s="5"/>
    </row>
    <row r="228" spans="17:17" ht="12.75" customHeight="1">
      <c r="Q228" s="5"/>
    </row>
    <row r="229" spans="17:17" ht="12.75" customHeight="1">
      <c r="Q229" s="5"/>
    </row>
    <row r="230" spans="17:17" ht="12.75" customHeight="1">
      <c r="Q230" s="5"/>
    </row>
    <row r="231" spans="17:17" ht="12.75" customHeight="1">
      <c r="Q231" s="5"/>
    </row>
    <row r="232" spans="17:17" ht="12.75" customHeight="1">
      <c r="Q232" s="5"/>
    </row>
    <row r="233" spans="17:17" ht="12.75" customHeight="1">
      <c r="Q233" s="5"/>
    </row>
    <row r="234" spans="17:17" ht="12.75" customHeight="1">
      <c r="Q234" s="5"/>
    </row>
    <row r="235" spans="17:17" ht="12.75" customHeight="1">
      <c r="Q235" s="5"/>
    </row>
    <row r="236" spans="17:17" ht="12.75" customHeight="1">
      <c r="Q236" s="5"/>
    </row>
    <row r="237" spans="17:17" ht="12.75" customHeight="1">
      <c r="Q237" s="5"/>
    </row>
    <row r="238" spans="17:17" ht="12.75" customHeight="1">
      <c r="Q238" s="5"/>
    </row>
    <row r="239" spans="17:17" ht="12.75" customHeight="1">
      <c r="Q239" s="5"/>
    </row>
    <row r="240" spans="17:17" ht="12.75" customHeight="1">
      <c r="Q240" s="5"/>
    </row>
    <row r="241" spans="17:17" ht="12.75" customHeight="1">
      <c r="Q241" s="5"/>
    </row>
    <row r="242" spans="17:17" ht="12.75" customHeight="1">
      <c r="Q242" s="5"/>
    </row>
    <row r="243" spans="17:17" ht="12.75" customHeight="1">
      <c r="Q243" s="5"/>
    </row>
    <row r="244" spans="17:17" ht="12.75" customHeight="1">
      <c r="Q244" s="5"/>
    </row>
    <row r="245" spans="17:17" ht="12.75" customHeight="1">
      <c r="Q245" s="5"/>
    </row>
    <row r="246" spans="17:17" ht="12.75" customHeight="1">
      <c r="Q246" s="5"/>
    </row>
    <row r="247" spans="17:17" ht="12.75" customHeight="1">
      <c r="Q247" s="5"/>
    </row>
    <row r="248" spans="17:17" ht="12.75" customHeight="1">
      <c r="Q248" s="5"/>
    </row>
    <row r="249" spans="17:17" ht="12.75" customHeight="1">
      <c r="Q249" s="5"/>
    </row>
    <row r="250" spans="17:17" ht="12.75" customHeight="1">
      <c r="Q250" s="5"/>
    </row>
    <row r="251" spans="17:17" ht="12.75" customHeight="1">
      <c r="Q251" s="5"/>
    </row>
    <row r="252" spans="17:17" ht="12.75" customHeight="1">
      <c r="Q252" s="5"/>
    </row>
    <row r="253" spans="17:17" ht="12.75" customHeight="1">
      <c r="Q253" s="5"/>
    </row>
    <row r="254" spans="17:17" ht="12.75" customHeight="1">
      <c r="Q254" s="5"/>
    </row>
    <row r="255" spans="17:17" ht="12.75" customHeight="1">
      <c r="Q255" s="5"/>
    </row>
    <row r="256" spans="17:17" ht="12.75" customHeight="1">
      <c r="Q256" s="5"/>
    </row>
    <row r="257" spans="17:17" ht="12.75" customHeight="1">
      <c r="Q257" s="5"/>
    </row>
    <row r="258" spans="17:17" ht="12.75" customHeight="1">
      <c r="Q258" s="5"/>
    </row>
    <row r="259" spans="17:17" ht="12.75" customHeight="1">
      <c r="Q259" s="5"/>
    </row>
    <row r="260" spans="17:17" ht="12.75" customHeight="1">
      <c r="Q260" s="5"/>
    </row>
    <row r="261" spans="17:17" ht="12.75" customHeight="1">
      <c r="Q261" s="5"/>
    </row>
    <row r="262" spans="17:17" ht="12.75" customHeight="1">
      <c r="Q262" s="5"/>
    </row>
    <row r="263" spans="17:17" ht="12.75" customHeight="1">
      <c r="Q263" s="5"/>
    </row>
    <row r="264" spans="17:17" ht="12.75" customHeight="1">
      <c r="Q264" s="5"/>
    </row>
    <row r="265" spans="17:17" ht="12.75" customHeight="1">
      <c r="Q265" s="5"/>
    </row>
    <row r="266" spans="17:17" ht="12.75" customHeight="1">
      <c r="Q266" s="5"/>
    </row>
    <row r="267" spans="17:17" ht="12.75" customHeight="1">
      <c r="Q267" s="5"/>
    </row>
    <row r="268" spans="17:17" ht="12.75" customHeight="1">
      <c r="Q268" s="5"/>
    </row>
    <row r="269" spans="17:17" ht="12.75" customHeight="1">
      <c r="Q269" s="5"/>
    </row>
    <row r="270" spans="17:17" ht="12.75" customHeight="1">
      <c r="Q270" s="5"/>
    </row>
    <row r="271" spans="17:17" ht="12.75" customHeight="1">
      <c r="Q271" s="5"/>
    </row>
    <row r="272" spans="17:17" ht="12.75" customHeight="1">
      <c r="Q272" s="5"/>
    </row>
    <row r="273" spans="17:17" ht="12.75" customHeight="1">
      <c r="Q273" s="5"/>
    </row>
    <row r="274" spans="17:17" ht="15.75" customHeight="1"/>
    <row r="275" spans="17:17" ht="15.75" customHeight="1"/>
    <row r="276" spans="17:17" ht="15.75" customHeight="1"/>
    <row r="277" spans="17:17" ht="15.75" customHeight="1"/>
    <row r="278" spans="17:17" ht="15.75" customHeight="1"/>
    <row r="279" spans="17:17" ht="15.75" customHeight="1"/>
    <row r="280" spans="17:17" ht="15.75" customHeight="1"/>
    <row r="281" spans="17:17" ht="15.75" customHeight="1"/>
    <row r="282" spans="17:17" ht="15.75" customHeight="1"/>
    <row r="283" spans="17:17" ht="15.75" customHeight="1"/>
    <row r="284" spans="17:17" ht="15.75" customHeight="1"/>
    <row r="285" spans="17:17" ht="15.75" customHeight="1"/>
    <row r="286" spans="17:17" ht="15.75" customHeight="1"/>
    <row r="287" spans="17:17" ht="15.75" customHeight="1"/>
    <row r="288" spans="17:1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67">
    <mergeCell ref="X10:Y10"/>
    <mergeCell ref="S11:V11"/>
    <mergeCell ref="N11:O11"/>
    <mergeCell ref="P10:P11"/>
    <mergeCell ref="L11:M11"/>
    <mergeCell ref="Q18:Q21"/>
    <mergeCell ref="Q13:Q14"/>
    <mergeCell ref="C10:C11"/>
    <mergeCell ref="F11:G11"/>
    <mergeCell ref="E10:E11"/>
    <mergeCell ref="H11:I11"/>
    <mergeCell ref="J11:K11"/>
    <mergeCell ref="F10:O10"/>
    <mergeCell ref="C61:E61"/>
    <mergeCell ref="C62:E62"/>
    <mergeCell ref="C63:E63"/>
    <mergeCell ref="B55:E55"/>
    <mergeCell ref="B56:B57"/>
    <mergeCell ref="C56:C57"/>
    <mergeCell ref="D56:E56"/>
    <mergeCell ref="C58:E58"/>
    <mergeCell ref="B53:E53"/>
    <mergeCell ref="B54:E54"/>
    <mergeCell ref="C49:D50"/>
    <mergeCell ref="B49:B50"/>
    <mergeCell ref="C38:D39"/>
    <mergeCell ref="C47:D47"/>
    <mergeCell ref="C45:D45"/>
    <mergeCell ref="C43:D44"/>
    <mergeCell ref="C42:D42"/>
    <mergeCell ref="B43:B44"/>
    <mergeCell ref="C46:D46"/>
    <mergeCell ref="C48:D48"/>
    <mergeCell ref="B2:C2"/>
    <mergeCell ref="B38:B39"/>
    <mergeCell ref="C35:D35"/>
    <mergeCell ref="C32:D33"/>
    <mergeCell ref="B31:E31"/>
    <mergeCell ref="B28:P28"/>
    <mergeCell ref="C34:D34"/>
    <mergeCell ref="B27:E27"/>
    <mergeCell ref="C23:D23"/>
    <mergeCell ref="P43:P44"/>
    <mergeCell ref="B32:B33"/>
    <mergeCell ref="B41:E41"/>
    <mergeCell ref="C40:D40"/>
    <mergeCell ref="B10:B11"/>
    <mergeCell ref="C36:D36"/>
    <mergeCell ref="C37:D37"/>
    <mergeCell ref="B35:B36"/>
    <mergeCell ref="C16:D16"/>
    <mergeCell ref="P56:P57"/>
    <mergeCell ref="D57:E57"/>
    <mergeCell ref="F73:G73"/>
    <mergeCell ref="H73:I73"/>
    <mergeCell ref="J73:K73"/>
    <mergeCell ref="L73:M73"/>
    <mergeCell ref="N73:O73"/>
    <mergeCell ref="C66:E66"/>
    <mergeCell ref="F72:O72"/>
    <mergeCell ref="C59:E59"/>
    <mergeCell ref="C67:E67"/>
    <mergeCell ref="B68:E68"/>
    <mergeCell ref="C69:D69"/>
    <mergeCell ref="C65:E65"/>
    <mergeCell ref="C64:E64"/>
    <mergeCell ref="C60:E60"/>
  </mergeCells>
  <conditionalFormatting sqref="E75 C77:D77">
    <cfRule type="cellIs" dxfId="350" priority="6" operator="greaterThan">
      <formula>0</formula>
    </cfRule>
  </conditionalFormatting>
  <conditionalFormatting sqref="V13">
    <cfRule type="cellIs" dxfId="349" priority="7" operator="lessThan">
      <formula>$U$13</formula>
    </cfRule>
  </conditionalFormatting>
  <conditionalFormatting sqref="V14">
    <cfRule type="cellIs" dxfId="348" priority="8" operator="lessThan">
      <formula>$U$14</formula>
    </cfRule>
  </conditionalFormatting>
  <conditionalFormatting sqref="V16">
    <cfRule type="cellIs" dxfId="347" priority="9" operator="lessThan">
      <formula>$U$16</formula>
    </cfRule>
  </conditionalFormatting>
  <conditionalFormatting sqref="F51:O51">
    <cfRule type="cellIs" dxfId="346" priority="10" operator="lessThan">
      <formula>$F$41/2</formula>
    </cfRule>
  </conditionalFormatting>
  <conditionalFormatting sqref="P54">
    <cfRule type="cellIs" dxfId="345" priority="11" operator="lessThan">
      <formula>#REF!</formula>
    </cfRule>
  </conditionalFormatting>
  <conditionalFormatting sqref="P54">
    <cfRule type="cellIs" dxfId="344" priority="12" operator="greaterThan">
      <formula>#REF!</formula>
    </cfRule>
  </conditionalFormatting>
  <conditionalFormatting sqref="N53:O53">
    <cfRule type="cellIs" dxfId="343" priority="34" operator="lessThan">
      <formula>#REF!</formula>
    </cfRule>
  </conditionalFormatting>
  <conditionalFormatting sqref="N53:O53">
    <cfRule type="cellIs" dxfId="342" priority="35" operator="greaterThan">
      <formula>#REF!</formula>
    </cfRule>
  </conditionalFormatting>
  <conditionalFormatting sqref="H52">
    <cfRule type="cellIs" dxfId="341" priority="36" operator="lessThan">
      <formula>$H$53</formula>
    </cfRule>
  </conditionalFormatting>
  <conditionalFormatting sqref="H52">
    <cfRule type="cellIs" dxfId="340" priority="37" operator="greaterThan">
      <formula>$H$53</formula>
    </cfRule>
  </conditionalFormatting>
  <conditionalFormatting sqref="I52">
    <cfRule type="cellIs" dxfId="339" priority="38" operator="lessThan">
      <formula>$I$53</formula>
    </cfRule>
  </conditionalFormatting>
  <conditionalFormatting sqref="I52">
    <cfRule type="cellIs" dxfId="338" priority="39" operator="greaterThan">
      <formula>$I$53</formula>
    </cfRule>
  </conditionalFormatting>
  <conditionalFormatting sqref="J52">
    <cfRule type="cellIs" dxfId="337" priority="40" operator="lessThan">
      <formula>$J$53</formula>
    </cfRule>
  </conditionalFormatting>
  <conditionalFormatting sqref="J52">
    <cfRule type="cellIs" dxfId="336" priority="41" operator="greaterThan">
      <formula>$J$53</formula>
    </cfRule>
  </conditionalFormatting>
  <conditionalFormatting sqref="K52">
    <cfRule type="cellIs" dxfId="335" priority="42" operator="lessThan">
      <formula>$K$53</formula>
    </cfRule>
  </conditionalFormatting>
  <conditionalFormatting sqref="K52">
    <cfRule type="cellIs" dxfId="334" priority="43" operator="greaterThan">
      <formula>$K$53</formula>
    </cfRule>
  </conditionalFormatting>
  <conditionalFormatting sqref="L52">
    <cfRule type="cellIs" dxfId="333" priority="44" operator="lessThan">
      <formula>$L$53</formula>
    </cfRule>
  </conditionalFormatting>
  <conditionalFormatting sqref="L52">
    <cfRule type="cellIs" dxfId="332" priority="45" operator="greaterThan">
      <formula>$L$53</formula>
    </cfRule>
  </conditionalFormatting>
  <conditionalFormatting sqref="M52">
    <cfRule type="cellIs" dxfId="331" priority="46" operator="lessThan">
      <formula>$M$53</formula>
    </cfRule>
  </conditionalFormatting>
  <conditionalFormatting sqref="M52">
    <cfRule type="cellIs" dxfId="330" priority="47" operator="greaterThan">
      <formula>$M$53</formula>
    </cfRule>
  </conditionalFormatting>
  <conditionalFormatting sqref="N52">
    <cfRule type="cellIs" dxfId="329" priority="48" operator="lessThan">
      <formula>$N$53</formula>
    </cfRule>
  </conditionalFormatting>
  <conditionalFormatting sqref="N52">
    <cfRule type="cellIs" dxfId="328" priority="49" operator="greaterThan">
      <formula>$N$53</formula>
    </cfRule>
  </conditionalFormatting>
  <conditionalFormatting sqref="O52">
    <cfRule type="cellIs" dxfId="327" priority="50" operator="lessThan">
      <formula>$O$53</formula>
    </cfRule>
  </conditionalFormatting>
  <conditionalFormatting sqref="O52">
    <cfRule type="cellIs" dxfId="326" priority="51" operator="greaterThan">
      <formula>$O$53</formula>
    </cfRule>
  </conditionalFormatting>
  <conditionalFormatting sqref="F55:G55">
    <cfRule type="cellIs" dxfId="325" priority="5" operator="notEqual">
      <formula>$F$73</formula>
    </cfRule>
  </conditionalFormatting>
  <conditionalFormatting sqref="H55:I55">
    <cfRule type="cellIs" dxfId="324" priority="4" operator="notEqual">
      <formula>$H$73</formula>
    </cfRule>
  </conditionalFormatting>
  <conditionalFormatting sqref="J55:K55">
    <cfRule type="cellIs" dxfId="323" priority="3" operator="notEqual">
      <formula>$J$73</formula>
    </cfRule>
  </conditionalFormatting>
  <conditionalFormatting sqref="L55:M55">
    <cfRule type="cellIs" dxfId="322" priority="2" operator="notEqual">
      <formula>$L$73</formula>
    </cfRule>
  </conditionalFormatting>
  <conditionalFormatting sqref="N55:O55">
    <cfRule type="cellIs" dxfId="321" priority="1" operator="notEqual">
      <formula>$N$73</formula>
    </cfRule>
  </conditionalFormatting>
  <dataValidations count="5">
    <dataValidation type="list" allowBlank="1" showErrorMessage="1" sqref="E32:E40 F54:O54 E42:E50">
      <formula1>$T$13:$T$16</formula1>
    </dataValidation>
    <dataValidation type="list" allowBlank="1" showErrorMessage="1" sqref="D30">
      <formula1>$Y$13:$Y$16</formula1>
    </dataValidation>
    <dataValidation type="list" allowBlank="1" showErrorMessage="1" sqref="D13:D14">
      <formula1>$T$21:$T$24</formula1>
    </dataValidation>
    <dataValidation type="list" allowBlank="1" showErrorMessage="1" sqref="D29">
      <formula1>$T$21:$T$23</formula1>
    </dataValidation>
    <dataValidation type="list" allowBlank="1" showErrorMessage="1" sqref="C29:C30">
      <formula1>$Y$12:$Y$20</formula1>
    </dataValidation>
  </dataValidations>
  <printOptions horizontalCentered="1"/>
  <pageMargins left="0.78740157480314965" right="0.39370078740157483" top="0.98425196850393704" bottom="0.98425196850393704" header="0" footer="0"/>
  <pageSetup paperSize="9" scale="44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999"/>
  <sheetViews>
    <sheetView zoomScale="85" zoomScaleNormal="85" workbookViewId="0">
      <pane ySplit="11" topLeftCell="A12" activePane="bottomLeft" state="frozen"/>
      <selection pane="bottomLeft" activeCell="L49" sqref="L49"/>
    </sheetView>
  </sheetViews>
  <sheetFormatPr defaultColWidth="14.44140625" defaultRowHeight="15" customHeight="1"/>
  <cols>
    <col min="1" max="1" width="10.5546875" style="281" customWidth="1"/>
    <col min="2" max="2" width="3.44140625" style="281" customWidth="1"/>
    <col min="3" max="3" width="31.5546875" style="281" customWidth="1"/>
    <col min="4" max="4" width="9" style="281" customWidth="1"/>
    <col min="5" max="5" width="12.109375" style="281" customWidth="1"/>
    <col min="6" max="9" width="5.77734375" style="281" customWidth="1"/>
    <col min="10" max="10" width="5.44140625" style="281" customWidth="1"/>
    <col min="11" max="11" width="6.77734375" style="281" customWidth="1"/>
    <col min="12" max="13" width="5.77734375" style="281" customWidth="1"/>
    <col min="14" max="14" width="7.77734375" style="281" customWidth="1"/>
    <col min="15" max="15" width="5.77734375" style="281" customWidth="1"/>
    <col min="16" max="16" width="20.5546875" style="281" customWidth="1"/>
    <col min="17" max="17" width="5.5546875" style="281" customWidth="1"/>
    <col min="18" max="18" width="8.77734375" style="281" customWidth="1"/>
    <col min="19" max="19" width="6" style="281" customWidth="1"/>
    <col min="20" max="20" width="19.44140625" style="281" customWidth="1"/>
    <col min="21" max="22" width="14.21875" style="281" customWidth="1"/>
    <col min="23" max="23" width="15.77734375" style="281" customWidth="1"/>
    <col min="24" max="24" width="40.21875" style="281" customWidth="1"/>
    <col min="25" max="25" width="24.5546875" style="281" customWidth="1"/>
    <col min="26" max="16384" width="14.44140625" style="281"/>
  </cols>
  <sheetData>
    <row r="1" spans="1:25" ht="24.75" customHeight="1">
      <c r="B1" s="280" t="s">
        <v>1</v>
      </c>
      <c r="Q1" s="279"/>
    </row>
    <row r="2" spans="1:25" ht="12.75" customHeight="1">
      <c r="B2" s="423" t="s">
        <v>250</v>
      </c>
      <c r="C2" s="423"/>
      <c r="D2" s="424"/>
      <c r="E2" s="282"/>
      <c r="L2" s="282"/>
      <c r="M2" s="282"/>
      <c r="N2" s="282"/>
      <c r="O2" s="282"/>
      <c r="Q2" s="279"/>
      <c r="T2" s="480"/>
    </row>
    <row r="3" spans="1:25" ht="12.75" customHeight="1">
      <c r="B3" s="283" t="s">
        <v>15</v>
      </c>
      <c r="L3" s="284"/>
      <c r="M3" s="284"/>
      <c r="N3" s="284"/>
      <c r="Q3" s="279"/>
    </row>
    <row r="4" spans="1:25" ht="12.75" customHeight="1">
      <c r="B4" s="283" t="s">
        <v>16</v>
      </c>
      <c r="L4" s="284"/>
      <c r="M4" s="284"/>
      <c r="N4" s="284"/>
      <c r="Q4" s="279"/>
    </row>
    <row r="5" spans="1:25" ht="12.75" customHeight="1">
      <c r="B5" s="283" t="s">
        <v>17</v>
      </c>
      <c r="D5" s="282" t="str">
        <f>IF($C$29=0," ",$C$29)</f>
        <v>język obcy nowożytny</v>
      </c>
      <c r="H5" s="282" t="str">
        <f>IF(C30=0," ",C30)</f>
        <v>matematyka</v>
      </c>
      <c r="L5" s="284"/>
      <c r="M5" s="284"/>
      <c r="N5" s="284"/>
      <c r="Q5" s="279"/>
    </row>
    <row r="6" spans="1:25" ht="12.75" customHeight="1">
      <c r="B6" s="283" t="s">
        <v>22</v>
      </c>
      <c r="D6" s="282"/>
      <c r="H6" s="282"/>
      <c r="L6" s="284"/>
      <c r="M6" s="284"/>
      <c r="N6" s="284"/>
      <c r="Q6" s="279"/>
    </row>
    <row r="7" spans="1:25" ht="12.75" customHeight="1">
      <c r="B7" s="283"/>
      <c r="C7" s="285" t="s">
        <v>251</v>
      </c>
      <c r="D7" s="286" t="s">
        <v>252</v>
      </c>
      <c r="H7" s="282"/>
      <c r="L7" s="284"/>
      <c r="M7" s="284"/>
      <c r="N7" s="284"/>
      <c r="Q7" s="279"/>
    </row>
    <row r="8" spans="1:25" ht="12.75" customHeight="1">
      <c r="B8" s="283"/>
      <c r="C8" s="285" t="s">
        <v>253</v>
      </c>
      <c r="D8" s="286" t="s">
        <v>254</v>
      </c>
      <c r="H8" s="282"/>
      <c r="L8" s="284"/>
      <c r="M8" s="284"/>
      <c r="N8" s="284"/>
      <c r="Q8" s="279"/>
    </row>
    <row r="9" spans="1:25" ht="12.75" customHeight="1">
      <c r="Q9" s="279"/>
    </row>
    <row r="10" spans="1:25" ht="24.75" customHeight="1">
      <c r="B10" s="848" t="s">
        <v>4</v>
      </c>
      <c r="C10" s="870" t="s">
        <v>5</v>
      </c>
      <c r="D10" s="287"/>
      <c r="E10" s="871"/>
      <c r="F10" s="852" t="s">
        <v>6</v>
      </c>
      <c r="G10" s="853"/>
      <c r="H10" s="853"/>
      <c r="I10" s="853"/>
      <c r="J10" s="853"/>
      <c r="K10" s="853"/>
      <c r="L10" s="853"/>
      <c r="M10" s="853"/>
      <c r="N10" s="853"/>
      <c r="O10" s="851"/>
      <c r="P10" s="854" t="s">
        <v>44</v>
      </c>
      <c r="Q10" s="288"/>
      <c r="X10" s="855" t="s">
        <v>7</v>
      </c>
      <c r="Y10" s="851"/>
    </row>
    <row r="11" spans="1:25" ht="25.5" customHeight="1">
      <c r="B11" s="849"/>
      <c r="C11" s="858"/>
      <c r="D11" s="289"/>
      <c r="E11" s="872"/>
      <c r="F11" s="852" t="s">
        <v>8</v>
      </c>
      <c r="G11" s="851"/>
      <c r="H11" s="852" t="s">
        <v>9</v>
      </c>
      <c r="I11" s="851"/>
      <c r="J11" s="852" t="s">
        <v>10</v>
      </c>
      <c r="K11" s="851"/>
      <c r="L11" s="852" t="s">
        <v>11</v>
      </c>
      <c r="M11" s="851"/>
      <c r="N11" s="860" t="s">
        <v>45</v>
      </c>
      <c r="O11" s="851"/>
      <c r="P11" s="849"/>
      <c r="Q11" s="288"/>
      <c r="S11" s="855" t="s">
        <v>46</v>
      </c>
      <c r="T11" s="853"/>
      <c r="U11" s="853"/>
      <c r="V11" s="851"/>
      <c r="X11" s="290" t="s">
        <v>47</v>
      </c>
      <c r="Y11" s="291" t="s">
        <v>48</v>
      </c>
    </row>
    <row r="12" spans="1:25" ht="12.75" customHeight="1">
      <c r="A12" s="292"/>
      <c r="B12" s="402">
        <v>1</v>
      </c>
      <c r="C12" s="41" t="s">
        <v>14</v>
      </c>
      <c r="D12" s="43"/>
      <c r="E12" s="44" t="s">
        <v>49</v>
      </c>
      <c r="F12" s="45">
        <v>3</v>
      </c>
      <c r="G12" s="45">
        <v>3</v>
      </c>
      <c r="H12" s="45">
        <v>3</v>
      </c>
      <c r="I12" s="45">
        <v>3</v>
      </c>
      <c r="J12" s="45">
        <v>3</v>
      </c>
      <c r="K12" s="45">
        <v>3</v>
      </c>
      <c r="L12" s="45">
        <v>3</v>
      </c>
      <c r="M12" s="45">
        <v>3</v>
      </c>
      <c r="N12" s="45">
        <v>4</v>
      </c>
      <c r="O12" s="45">
        <v>4</v>
      </c>
      <c r="P12" s="295">
        <f t="shared" ref="P12:P27" si="0">SUM(F12:O12)/2</f>
        <v>16</v>
      </c>
      <c r="Q12" s="296"/>
      <c r="S12" s="297"/>
      <c r="T12" s="297" t="s">
        <v>50</v>
      </c>
      <c r="U12" s="297" t="s">
        <v>51</v>
      </c>
      <c r="V12" s="297" t="s">
        <v>52</v>
      </c>
      <c r="X12" s="297"/>
      <c r="Y12" s="297"/>
    </row>
    <row r="13" spans="1:25" ht="12.75" customHeight="1">
      <c r="A13" s="292"/>
      <c r="B13" s="402">
        <v>2</v>
      </c>
      <c r="C13" s="41" t="s">
        <v>24</v>
      </c>
      <c r="D13" s="48" t="s">
        <v>53</v>
      </c>
      <c r="E13" s="44" t="s">
        <v>54</v>
      </c>
      <c r="F13" s="45">
        <v>2</v>
      </c>
      <c r="G13" s="45">
        <v>2</v>
      </c>
      <c r="H13" s="45">
        <v>2</v>
      </c>
      <c r="I13" s="45">
        <v>2</v>
      </c>
      <c r="J13" s="45">
        <v>2</v>
      </c>
      <c r="K13" s="45">
        <v>2</v>
      </c>
      <c r="L13" s="45">
        <v>3</v>
      </c>
      <c r="M13" s="45">
        <v>3</v>
      </c>
      <c r="N13" s="45">
        <v>3</v>
      </c>
      <c r="O13" s="45">
        <v>3</v>
      </c>
      <c r="P13" s="295">
        <f t="shared" si="0"/>
        <v>12</v>
      </c>
      <c r="Q13" s="861">
        <f>SUM(P13:P14)</f>
        <v>20</v>
      </c>
      <c r="S13" s="297" t="s">
        <v>55</v>
      </c>
      <c r="T13" s="667" t="s">
        <v>251</v>
      </c>
      <c r="U13" s="299">
        <v>705</v>
      </c>
      <c r="V13" s="299">
        <v>840</v>
      </c>
      <c r="X13" s="297" t="s">
        <v>14</v>
      </c>
      <c r="Y13" s="297" t="s">
        <v>24</v>
      </c>
    </row>
    <row r="14" spans="1:25" ht="12.75" customHeight="1">
      <c r="A14" s="292"/>
      <c r="B14" s="402">
        <v>3</v>
      </c>
      <c r="C14" s="41" t="s">
        <v>56</v>
      </c>
      <c r="D14" s="48" t="s">
        <v>57</v>
      </c>
      <c r="E14" s="44" t="s">
        <v>49</v>
      </c>
      <c r="F14" s="45">
        <v>2</v>
      </c>
      <c r="G14" s="45">
        <v>2</v>
      </c>
      <c r="H14" s="45">
        <v>2</v>
      </c>
      <c r="I14" s="45">
        <v>2</v>
      </c>
      <c r="J14" s="45">
        <v>2</v>
      </c>
      <c r="K14" s="45">
        <v>2</v>
      </c>
      <c r="L14" s="45">
        <v>1</v>
      </c>
      <c r="M14" s="45">
        <v>1</v>
      </c>
      <c r="N14" s="45">
        <v>1</v>
      </c>
      <c r="O14" s="45">
        <v>1</v>
      </c>
      <c r="P14" s="295">
        <f t="shared" si="0"/>
        <v>8</v>
      </c>
      <c r="Q14" s="849"/>
      <c r="S14" s="297" t="s">
        <v>58</v>
      </c>
      <c r="T14" s="667" t="s">
        <v>253</v>
      </c>
      <c r="U14" s="299">
        <v>690</v>
      </c>
      <c r="V14" s="299">
        <v>735</v>
      </c>
      <c r="X14" s="297" t="s">
        <v>29</v>
      </c>
      <c r="Y14" s="297" t="s">
        <v>26</v>
      </c>
    </row>
    <row r="15" spans="1:25" ht="12.75" customHeight="1">
      <c r="A15" s="292"/>
      <c r="B15" s="402">
        <v>4</v>
      </c>
      <c r="C15" s="41" t="s">
        <v>26</v>
      </c>
      <c r="D15" s="43"/>
      <c r="E15" s="44" t="s">
        <v>49</v>
      </c>
      <c r="F15" s="45">
        <v>1</v>
      </c>
      <c r="G15" s="45">
        <v>1</v>
      </c>
      <c r="H15" s="45">
        <v>1</v>
      </c>
      <c r="I15" s="45">
        <v>1</v>
      </c>
      <c r="J15" s="45">
        <v>2</v>
      </c>
      <c r="K15" s="45">
        <v>2</v>
      </c>
      <c r="L15" s="45">
        <v>2</v>
      </c>
      <c r="M15" s="45">
        <v>2</v>
      </c>
      <c r="N15" s="45">
        <v>2</v>
      </c>
      <c r="O15" s="45"/>
      <c r="P15" s="295">
        <f t="shared" si="0"/>
        <v>7</v>
      </c>
      <c r="Q15" s="296"/>
      <c r="S15" s="668" t="s">
        <v>145</v>
      </c>
      <c r="T15" s="669" t="s">
        <v>306</v>
      </c>
      <c r="U15" s="671"/>
      <c r="V15" s="672"/>
      <c r="X15" s="297" t="s">
        <v>30</v>
      </c>
      <c r="Y15" s="297" t="s">
        <v>31</v>
      </c>
    </row>
    <row r="16" spans="1:25" ht="12.75" customHeight="1">
      <c r="A16" s="292"/>
      <c r="B16" s="402">
        <v>5</v>
      </c>
      <c r="C16" s="733" t="s">
        <v>341</v>
      </c>
      <c r="D16" s="734"/>
      <c r="E16" s="44" t="s">
        <v>49</v>
      </c>
      <c r="F16" s="45"/>
      <c r="G16" s="45"/>
      <c r="H16" s="45">
        <v>1</v>
      </c>
      <c r="I16" s="45">
        <v>1</v>
      </c>
      <c r="J16" s="45">
        <v>1</v>
      </c>
      <c r="K16" s="45">
        <v>1</v>
      </c>
      <c r="L16" s="45">
        <v>1</v>
      </c>
      <c r="M16" s="45">
        <v>1</v>
      </c>
      <c r="N16" s="45"/>
      <c r="O16" s="45"/>
      <c r="P16" s="295">
        <f t="shared" si="0"/>
        <v>3</v>
      </c>
      <c r="Q16" s="296"/>
      <c r="S16" s="297" t="s">
        <v>145</v>
      </c>
      <c r="T16" s="297" t="s">
        <v>255</v>
      </c>
      <c r="U16" s="673">
        <v>1395</v>
      </c>
      <c r="V16" s="673">
        <v>1575</v>
      </c>
      <c r="X16" s="297" t="s">
        <v>33</v>
      </c>
      <c r="Y16" s="297" t="s">
        <v>34</v>
      </c>
    </row>
    <row r="17" spans="1:25" ht="12.75" customHeight="1">
      <c r="A17" s="292"/>
      <c r="B17" s="402">
        <v>6</v>
      </c>
      <c r="C17" s="293" t="s">
        <v>285</v>
      </c>
      <c r="D17" s="300"/>
      <c r="E17" s="294" t="str">
        <f>IF(OR($C$29=C17,$C$30=C17),"R","P")</f>
        <v>P</v>
      </c>
      <c r="F17" s="45">
        <v>1</v>
      </c>
      <c r="G17" s="45">
        <v>1</v>
      </c>
      <c r="H17" s="45">
        <v>1</v>
      </c>
      <c r="I17" s="45">
        <v>1</v>
      </c>
      <c r="J17" s="45"/>
      <c r="K17" s="45"/>
      <c r="L17" s="45"/>
      <c r="M17" s="45"/>
      <c r="N17" s="45"/>
      <c r="O17" s="45"/>
      <c r="P17" s="295">
        <f t="shared" si="0"/>
        <v>2</v>
      </c>
      <c r="Q17" s="296"/>
      <c r="S17" s="297" t="s">
        <v>146</v>
      </c>
      <c r="T17" s="670"/>
      <c r="U17" s="299"/>
      <c r="V17" s="299">
        <v>105</v>
      </c>
      <c r="X17" s="297" t="s">
        <v>35</v>
      </c>
      <c r="Y17" s="297" t="s">
        <v>36</v>
      </c>
    </row>
    <row r="18" spans="1:25" ht="12.75" customHeight="1">
      <c r="A18" s="292"/>
      <c r="B18" s="402">
        <v>7</v>
      </c>
      <c r="C18" s="41" t="s">
        <v>31</v>
      </c>
      <c r="D18" s="43"/>
      <c r="E18" s="44" t="s">
        <v>49</v>
      </c>
      <c r="F18" s="55">
        <v>1</v>
      </c>
      <c r="G18" s="55">
        <v>1</v>
      </c>
      <c r="H18" s="55">
        <v>1</v>
      </c>
      <c r="I18" s="55">
        <v>1</v>
      </c>
      <c r="J18" s="55">
        <v>1</v>
      </c>
      <c r="K18" s="55">
        <v>1</v>
      </c>
      <c r="L18" s="55">
        <v>1</v>
      </c>
      <c r="M18" s="55">
        <v>1</v>
      </c>
      <c r="N18" s="45"/>
      <c r="O18" s="45"/>
      <c r="P18" s="295">
        <f t="shared" si="0"/>
        <v>4</v>
      </c>
      <c r="Q18" s="861">
        <f>SUM(P18:P21)</f>
        <v>16</v>
      </c>
      <c r="S18" s="402" t="s">
        <v>256</v>
      </c>
      <c r="T18" s="647"/>
      <c r="U18" s="646"/>
      <c r="V18" s="673">
        <v>1680</v>
      </c>
      <c r="X18" s="297" t="s">
        <v>37</v>
      </c>
      <c r="Y18" s="297" t="s">
        <v>38</v>
      </c>
    </row>
    <row r="19" spans="1:25" ht="12.75" customHeight="1">
      <c r="A19" s="292"/>
      <c r="B19" s="402">
        <v>8</v>
      </c>
      <c r="C19" s="41" t="s">
        <v>34</v>
      </c>
      <c r="D19" s="43"/>
      <c r="E19" s="44" t="s">
        <v>49</v>
      </c>
      <c r="F19" s="55">
        <v>1</v>
      </c>
      <c r="G19" s="55">
        <v>1</v>
      </c>
      <c r="H19" s="55">
        <v>1</v>
      </c>
      <c r="I19" s="55">
        <v>1</v>
      </c>
      <c r="J19" s="55">
        <v>1</v>
      </c>
      <c r="K19" s="55">
        <v>1</v>
      </c>
      <c r="L19" s="55">
        <v>1</v>
      </c>
      <c r="M19" s="55">
        <v>1</v>
      </c>
      <c r="N19" s="45"/>
      <c r="O19" s="45"/>
      <c r="P19" s="295">
        <f t="shared" si="0"/>
        <v>4</v>
      </c>
      <c r="Q19" s="862"/>
      <c r="X19" s="297"/>
      <c r="Y19" s="297" t="s">
        <v>39</v>
      </c>
    </row>
    <row r="20" spans="1:25" ht="12.75" customHeight="1">
      <c r="A20" s="292"/>
      <c r="B20" s="402">
        <v>9</v>
      </c>
      <c r="C20" s="41" t="s">
        <v>36</v>
      </c>
      <c r="D20" s="43"/>
      <c r="E20" s="44" t="s">
        <v>49</v>
      </c>
      <c r="F20" s="55">
        <v>1</v>
      </c>
      <c r="G20" s="55">
        <v>1</v>
      </c>
      <c r="H20" s="55">
        <v>1</v>
      </c>
      <c r="I20" s="55">
        <v>1</v>
      </c>
      <c r="J20" s="55">
        <v>1</v>
      </c>
      <c r="K20" s="55">
        <v>1</v>
      </c>
      <c r="L20" s="55">
        <v>1</v>
      </c>
      <c r="M20" s="55">
        <v>1</v>
      </c>
      <c r="N20" s="45"/>
      <c r="O20" s="45"/>
      <c r="P20" s="295">
        <f t="shared" si="0"/>
        <v>4</v>
      </c>
      <c r="Q20" s="862"/>
      <c r="S20" s="281" t="s">
        <v>65</v>
      </c>
      <c r="X20" s="297"/>
      <c r="Y20" s="297" t="s">
        <v>40</v>
      </c>
    </row>
    <row r="21" spans="1:25" ht="12.75" customHeight="1">
      <c r="A21" s="292"/>
      <c r="B21" s="402">
        <v>10</v>
      </c>
      <c r="C21" s="41" t="s">
        <v>38</v>
      </c>
      <c r="D21" s="43"/>
      <c r="E21" s="44" t="s">
        <v>49</v>
      </c>
      <c r="F21" s="55">
        <v>1</v>
      </c>
      <c r="G21" s="55">
        <v>1</v>
      </c>
      <c r="H21" s="55">
        <v>1</v>
      </c>
      <c r="I21" s="55">
        <v>1</v>
      </c>
      <c r="J21" s="55">
        <v>1</v>
      </c>
      <c r="K21" s="55">
        <v>1</v>
      </c>
      <c r="L21" s="55">
        <v>1</v>
      </c>
      <c r="M21" s="55">
        <v>1</v>
      </c>
      <c r="N21" s="45"/>
      <c r="O21" s="45"/>
      <c r="P21" s="295">
        <f t="shared" si="0"/>
        <v>4</v>
      </c>
      <c r="Q21" s="849"/>
      <c r="T21" s="282" t="s">
        <v>66</v>
      </c>
      <c r="U21" s="406" t="s">
        <v>67</v>
      </c>
      <c r="X21" s="279"/>
      <c r="Y21" s="279"/>
    </row>
    <row r="22" spans="1:25" ht="12.75" customHeight="1">
      <c r="A22" s="292"/>
      <c r="B22" s="402">
        <v>11</v>
      </c>
      <c r="C22" s="41" t="s">
        <v>39</v>
      </c>
      <c r="D22" s="43"/>
      <c r="E22" s="44" t="s">
        <v>54</v>
      </c>
      <c r="F22" s="45">
        <v>2</v>
      </c>
      <c r="G22" s="45">
        <v>2</v>
      </c>
      <c r="H22" s="45">
        <v>3</v>
      </c>
      <c r="I22" s="45">
        <v>3</v>
      </c>
      <c r="J22" s="45">
        <v>3</v>
      </c>
      <c r="K22" s="45">
        <v>3</v>
      </c>
      <c r="L22" s="45">
        <v>3</v>
      </c>
      <c r="M22" s="45">
        <v>3</v>
      </c>
      <c r="N22" s="45">
        <v>3</v>
      </c>
      <c r="O22" s="45">
        <v>3</v>
      </c>
      <c r="P22" s="295">
        <f t="shared" si="0"/>
        <v>14</v>
      </c>
      <c r="Q22" s="296"/>
      <c r="T22" s="282" t="s">
        <v>53</v>
      </c>
      <c r="U22" s="406" t="s">
        <v>68</v>
      </c>
      <c r="X22" s="279"/>
      <c r="Y22" s="279"/>
    </row>
    <row r="23" spans="1:25" ht="12.75" customHeight="1">
      <c r="A23" s="292"/>
      <c r="B23" s="402">
        <v>12</v>
      </c>
      <c r="C23" s="732" t="s">
        <v>40</v>
      </c>
      <c r="D23" s="703"/>
      <c r="E23" s="44" t="s">
        <v>49</v>
      </c>
      <c r="F23" s="45">
        <v>2</v>
      </c>
      <c r="G23" s="45">
        <v>2</v>
      </c>
      <c r="H23" s="45">
        <v>1</v>
      </c>
      <c r="I23" s="45">
        <v>1</v>
      </c>
      <c r="J23" s="45"/>
      <c r="K23" s="45"/>
      <c r="L23" s="45"/>
      <c r="M23" s="45"/>
      <c r="N23" s="45"/>
      <c r="O23" s="45"/>
      <c r="P23" s="295">
        <f t="shared" si="0"/>
        <v>3</v>
      </c>
      <c r="Q23" s="296"/>
      <c r="T23" s="282" t="s">
        <v>69</v>
      </c>
      <c r="U23" s="406" t="s">
        <v>70</v>
      </c>
    </row>
    <row r="24" spans="1:25" ht="12.75" customHeight="1">
      <c r="A24" s="292"/>
      <c r="B24" s="402">
        <v>13</v>
      </c>
      <c r="C24" s="41" t="s">
        <v>72</v>
      </c>
      <c r="D24" s="43"/>
      <c r="E24" s="44"/>
      <c r="F24" s="45">
        <v>3</v>
      </c>
      <c r="G24" s="45">
        <v>3</v>
      </c>
      <c r="H24" s="45">
        <v>3</v>
      </c>
      <c r="I24" s="45">
        <v>3</v>
      </c>
      <c r="J24" s="45">
        <v>3</v>
      </c>
      <c r="K24" s="45">
        <v>3</v>
      </c>
      <c r="L24" s="45">
        <v>3</v>
      </c>
      <c r="M24" s="45">
        <v>3</v>
      </c>
      <c r="N24" s="45">
        <v>3</v>
      </c>
      <c r="O24" s="45">
        <v>3</v>
      </c>
      <c r="P24" s="295">
        <f t="shared" si="0"/>
        <v>15</v>
      </c>
      <c r="Q24" s="296"/>
      <c r="T24" s="282" t="s">
        <v>57</v>
      </c>
      <c r="U24" s="406" t="s">
        <v>71</v>
      </c>
    </row>
    <row r="25" spans="1:25" ht="12.75" customHeight="1">
      <c r="A25" s="292"/>
      <c r="B25" s="402">
        <v>14</v>
      </c>
      <c r="C25" s="41" t="s">
        <v>73</v>
      </c>
      <c r="D25" s="43"/>
      <c r="E25" s="44"/>
      <c r="F25" s="45">
        <v>1</v>
      </c>
      <c r="G25" s="45">
        <v>1</v>
      </c>
      <c r="H25" s="45"/>
      <c r="I25" s="45"/>
      <c r="J25" s="45"/>
      <c r="K25" s="45"/>
      <c r="L25" s="45"/>
      <c r="M25" s="45"/>
      <c r="N25" s="45"/>
      <c r="O25" s="45"/>
      <c r="P25" s="295">
        <f t="shared" si="0"/>
        <v>1</v>
      </c>
      <c r="Q25" s="296"/>
    </row>
    <row r="26" spans="1:25" ht="12.75" customHeight="1">
      <c r="A26" s="292"/>
      <c r="B26" s="402">
        <v>15</v>
      </c>
      <c r="C26" s="41" t="s">
        <v>74</v>
      </c>
      <c r="D26" s="43"/>
      <c r="E26" s="44"/>
      <c r="F26" s="45">
        <v>1</v>
      </c>
      <c r="G26" s="45">
        <v>1</v>
      </c>
      <c r="H26" s="45">
        <v>1</v>
      </c>
      <c r="I26" s="45">
        <v>1</v>
      </c>
      <c r="J26" s="45">
        <v>1</v>
      </c>
      <c r="K26" s="45">
        <v>1</v>
      </c>
      <c r="L26" s="45">
        <v>1</v>
      </c>
      <c r="M26" s="45">
        <v>1</v>
      </c>
      <c r="N26" s="45">
        <v>1</v>
      </c>
      <c r="O26" s="45">
        <v>1</v>
      </c>
      <c r="P26" s="295">
        <f t="shared" si="0"/>
        <v>5</v>
      </c>
      <c r="Q26" s="296"/>
    </row>
    <row r="27" spans="1:25" ht="24" customHeight="1">
      <c r="B27" s="863" t="s">
        <v>75</v>
      </c>
      <c r="C27" s="864"/>
      <c r="D27" s="864"/>
      <c r="E27" s="865"/>
      <c r="F27" s="301">
        <f t="shared" ref="F27:O27" si="1">SUM(F12:F26)</f>
        <v>22</v>
      </c>
      <c r="G27" s="301">
        <f t="shared" si="1"/>
        <v>22</v>
      </c>
      <c r="H27" s="301">
        <f t="shared" si="1"/>
        <v>22</v>
      </c>
      <c r="I27" s="301">
        <f t="shared" si="1"/>
        <v>22</v>
      </c>
      <c r="J27" s="301">
        <f t="shared" si="1"/>
        <v>21</v>
      </c>
      <c r="K27" s="301">
        <f t="shared" si="1"/>
        <v>21</v>
      </c>
      <c r="L27" s="301">
        <f t="shared" si="1"/>
        <v>21</v>
      </c>
      <c r="M27" s="301">
        <f t="shared" si="1"/>
        <v>21</v>
      </c>
      <c r="N27" s="301">
        <f t="shared" si="1"/>
        <v>17</v>
      </c>
      <c r="O27" s="301">
        <f t="shared" si="1"/>
        <v>15</v>
      </c>
      <c r="P27" s="301">
        <f t="shared" si="0"/>
        <v>102</v>
      </c>
      <c r="Q27" s="296"/>
      <c r="S27" s="282"/>
      <c r="T27" s="302"/>
      <c r="X27" s="302"/>
    </row>
    <row r="28" spans="1:25" ht="12.75" customHeight="1">
      <c r="B28" s="866" t="s">
        <v>76</v>
      </c>
      <c r="C28" s="853"/>
      <c r="D28" s="853"/>
      <c r="E28" s="853"/>
      <c r="F28" s="853"/>
      <c r="G28" s="853"/>
      <c r="H28" s="853"/>
      <c r="I28" s="853"/>
      <c r="J28" s="853"/>
      <c r="K28" s="853"/>
      <c r="L28" s="853"/>
      <c r="M28" s="853"/>
      <c r="N28" s="853"/>
      <c r="O28" s="853"/>
      <c r="P28" s="853"/>
      <c r="Q28" s="296"/>
      <c r="S28" s="282"/>
      <c r="X28" s="302"/>
    </row>
    <row r="29" spans="1:25" ht="12.75" customHeight="1">
      <c r="B29" s="303">
        <v>1</v>
      </c>
      <c r="C29" s="304" t="s">
        <v>24</v>
      </c>
      <c r="D29" s="298" t="s">
        <v>53</v>
      </c>
      <c r="E29" s="299"/>
      <c r="F29" s="425"/>
      <c r="G29" s="425"/>
      <c r="H29" s="425"/>
      <c r="I29" s="425"/>
      <c r="J29" s="425">
        <v>1</v>
      </c>
      <c r="K29" s="425">
        <v>1</v>
      </c>
      <c r="L29" s="425">
        <v>1</v>
      </c>
      <c r="M29" s="425">
        <v>1</v>
      </c>
      <c r="N29" s="425"/>
      <c r="O29" s="425"/>
      <c r="P29" s="305">
        <f t="shared" ref="P29:P51" si="2">SUM(F29:O29)/2</f>
        <v>2</v>
      </c>
      <c r="Q29" s="296"/>
      <c r="U29" s="302"/>
      <c r="V29" s="302"/>
      <c r="W29" s="302"/>
      <c r="X29" s="302"/>
    </row>
    <row r="30" spans="1:25" ht="12.75" customHeight="1">
      <c r="B30" s="306">
        <v>2</v>
      </c>
      <c r="C30" s="304" t="s">
        <v>39</v>
      </c>
      <c r="D30" s="304"/>
      <c r="E30" s="299"/>
      <c r="F30" s="425">
        <v>1</v>
      </c>
      <c r="G30" s="425">
        <v>1</v>
      </c>
      <c r="H30" s="425">
        <v>1</v>
      </c>
      <c r="I30" s="425">
        <v>1</v>
      </c>
      <c r="J30" s="425">
        <v>1</v>
      </c>
      <c r="K30" s="425">
        <v>1</v>
      </c>
      <c r="L30" s="425">
        <v>1</v>
      </c>
      <c r="M30" s="425">
        <v>1</v>
      </c>
      <c r="N30" s="425">
        <v>2</v>
      </c>
      <c r="O30" s="425">
        <v>2</v>
      </c>
      <c r="P30" s="305">
        <f t="shared" si="2"/>
        <v>6</v>
      </c>
      <c r="Q30" s="296"/>
      <c r="U30" s="302"/>
      <c r="V30" s="302"/>
      <c r="W30" s="302"/>
      <c r="X30" s="302"/>
    </row>
    <row r="31" spans="1:25" ht="12.75" customHeight="1">
      <c r="B31" s="867" t="s">
        <v>82</v>
      </c>
      <c r="C31" s="853"/>
      <c r="D31" s="853"/>
      <c r="E31" s="851"/>
      <c r="F31" s="307">
        <f t="shared" ref="F31:O31" si="3">SUM(F29:F30)</f>
        <v>1</v>
      </c>
      <c r="G31" s="307">
        <f t="shared" si="3"/>
        <v>1</v>
      </c>
      <c r="H31" s="307">
        <f t="shared" si="3"/>
        <v>1</v>
      </c>
      <c r="I31" s="307">
        <f t="shared" si="3"/>
        <v>1</v>
      </c>
      <c r="J31" s="307">
        <f t="shared" si="3"/>
        <v>2</v>
      </c>
      <c r="K31" s="307">
        <f t="shared" si="3"/>
        <v>2</v>
      </c>
      <c r="L31" s="307">
        <f t="shared" si="3"/>
        <v>2</v>
      </c>
      <c r="M31" s="307">
        <f t="shared" si="3"/>
        <v>2</v>
      </c>
      <c r="N31" s="307">
        <f t="shared" si="3"/>
        <v>2</v>
      </c>
      <c r="O31" s="307">
        <f t="shared" si="3"/>
        <v>2</v>
      </c>
      <c r="P31" s="308">
        <f t="shared" si="2"/>
        <v>8</v>
      </c>
      <c r="Q31" s="296"/>
      <c r="S31" s="282"/>
      <c r="T31" s="302"/>
      <c r="U31" s="302"/>
      <c r="V31" s="302"/>
      <c r="W31" s="302"/>
      <c r="X31" s="302"/>
    </row>
    <row r="32" spans="1:25" ht="12.75" customHeight="1">
      <c r="A32" s="404">
        <f t="shared" ref="A32:A49" si="4">LEN(C32)</f>
        <v>19</v>
      </c>
      <c r="B32" s="868">
        <v>16</v>
      </c>
      <c r="C32" s="856" t="s">
        <v>83</v>
      </c>
      <c r="D32" s="857"/>
      <c r="E32" s="409" t="s">
        <v>251</v>
      </c>
      <c r="F32" s="410"/>
      <c r="G32" s="410"/>
      <c r="H32" s="410"/>
      <c r="I32" s="410"/>
      <c r="J32" s="410">
        <v>1</v>
      </c>
      <c r="K32" s="410">
        <v>1</v>
      </c>
      <c r="L32" s="410"/>
      <c r="M32" s="410"/>
      <c r="N32" s="410"/>
      <c r="O32" s="410"/>
      <c r="P32" s="309">
        <f t="shared" si="2"/>
        <v>1</v>
      </c>
      <c r="Q32" s="296"/>
    </row>
    <row r="33" spans="1:26" ht="12.75" customHeight="1">
      <c r="A33" s="404">
        <f t="shared" si="4"/>
        <v>0</v>
      </c>
      <c r="B33" s="869"/>
      <c r="C33" s="858"/>
      <c r="D33" s="859"/>
      <c r="E33" s="409" t="s">
        <v>253</v>
      </c>
      <c r="F33" s="410"/>
      <c r="G33" s="410"/>
      <c r="H33" s="410"/>
      <c r="I33" s="410"/>
      <c r="J33" s="410"/>
      <c r="K33" s="410"/>
      <c r="L33" s="410">
        <v>1</v>
      </c>
      <c r="M33" s="410">
        <v>1</v>
      </c>
      <c r="N33" s="410"/>
      <c r="O33" s="410"/>
      <c r="P33" s="309">
        <f t="shared" si="2"/>
        <v>1</v>
      </c>
      <c r="Q33" s="296"/>
      <c r="R33" s="406"/>
      <c r="S33" s="406"/>
      <c r="T33" s="406"/>
      <c r="U33" s="406"/>
      <c r="V33" s="406"/>
      <c r="W33" s="406"/>
      <c r="X33" s="406"/>
      <c r="Y33" s="406"/>
      <c r="Z33" s="406"/>
    </row>
    <row r="34" spans="1:26" ht="12.75" customHeight="1">
      <c r="A34" s="404">
        <f t="shared" si="4"/>
        <v>8</v>
      </c>
      <c r="B34" s="402">
        <v>17</v>
      </c>
      <c r="C34" s="873" t="s">
        <v>148</v>
      </c>
      <c r="D34" s="851"/>
      <c r="E34" s="412" t="s">
        <v>251</v>
      </c>
      <c r="F34" s="413">
        <v>2</v>
      </c>
      <c r="G34" s="413">
        <v>2</v>
      </c>
      <c r="H34" s="413"/>
      <c r="I34" s="413"/>
      <c r="J34" s="413"/>
      <c r="K34" s="413"/>
      <c r="L34" s="413"/>
      <c r="M34" s="413"/>
      <c r="N34" s="413"/>
      <c r="O34" s="413"/>
      <c r="P34" s="309">
        <f t="shared" si="2"/>
        <v>2</v>
      </c>
      <c r="Q34" s="296"/>
      <c r="S34" s="407"/>
      <c r="T34" s="411"/>
    </row>
    <row r="35" spans="1:26" ht="12.75" customHeight="1">
      <c r="A35" s="404">
        <f t="shared" si="4"/>
        <v>9</v>
      </c>
      <c r="B35" s="402">
        <v>18</v>
      </c>
      <c r="C35" s="873" t="s">
        <v>257</v>
      </c>
      <c r="D35" s="851"/>
      <c r="E35" s="412" t="s">
        <v>251</v>
      </c>
      <c r="F35" s="413">
        <v>3</v>
      </c>
      <c r="G35" s="413">
        <v>3</v>
      </c>
      <c r="H35" s="413">
        <v>2</v>
      </c>
      <c r="I35" s="413">
        <v>2</v>
      </c>
      <c r="J35" s="413">
        <v>1</v>
      </c>
      <c r="K35" s="413">
        <v>1</v>
      </c>
      <c r="L35" s="413"/>
      <c r="M35" s="413"/>
      <c r="N35" s="413"/>
      <c r="O35" s="413"/>
      <c r="P35" s="309">
        <f t="shared" si="2"/>
        <v>6</v>
      </c>
      <c r="Q35" s="296"/>
    </row>
    <row r="36" spans="1:26" ht="12.75" customHeight="1">
      <c r="A36" s="404">
        <f t="shared" si="4"/>
        <v>23</v>
      </c>
      <c r="B36" s="402">
        <v>19</v>
      </c>
      <c r="C36" s="873" t="s">
        <v>149</v>
      </c>
      <c r="D36" s="851"/>
      <c r="E36" s="412" t="s">
        <v>251</v>
      </c>
      <c r="F36" s="413">
        <v>2</v>
      </c>
      <c r="G36" s="413">
        <v>2</v>
      </c>
      <c r="H36" s="413">
        <v>3</v>
      </c>
      <c r="I36" s="413">
        <v>3</v>
      </c>
      <c r="J36" s="413"/>
      <c r="K36" s="413"/>
      <c r="L36" s="413"/>
      <c r="M36" s="413"/>
      <c r="N36" s="413"/>
      <c r="O36" s="413"/>
      <c r="P36" s="309">
        <f t="shared" si="2"/>
        <v>5</v>
      </c>
      <c r="Q36" s="296"/>
    </row>
    <row r="37" spans="1:26" ht="12.75" customHeight="1">
      <c r="A37" s="404">
        <f t="shared" si="4"/>
        <v>13</v>
      </c>
      <c r="B37" s="402">
        <v>20</v>
      </c>
      <c r="C37" s="873" t="s">
        <v>258</v>
      </c>
      <c r="D37" s="851"/>
      <c r="E37" s="412" t="s">
        <v>253</v>
      </c>
      <c r="F37" s="413"/>
      <c r="G37" s="413"/>
      <c r="H37" s="413">
        <v>1</v>
      </c>
      <c r="I37" s="413">
        <v>1</v>
      </c>
      <c r="J37" s="413">
        <v>2</v>
      </c>
      <c r="K37" s="413">
        <v>2</v>
      </c>
      <c r="L37" s="413">
        <v>2</v>
      </c>
      <c r="M37" s="413">
        <v>2</v>
      </c>
      <c r="N37" s="413"/>
      <c r="O37" s="413"/>
      <c r="P37" s="309">
        <f t="shared" si="2"/>
        <v>5</v>
      </c>
      <c r="Q37" s="296"/>
    </row>
    <row r="38" spans="1:26" ht="12.75" customHeight="1">
      <c r="A38" s="404">
        <f t="shared" si="4"/>
        <v>7</v>
      </c>
      <c r="B38" s="402">
        <v>21</v>
      </c>
      <c r="C38" s="873" t="s">
        <v>259</v>
      </c>
      <c r="D38" s="851"/>
      <c r="E38" s="412" t="s">
        <v>253</v>
      </c>
      <c r="F38" s="413"/>
      <c r="G38" s="413"/>
      <c r="H38" s="413">
        <v>1</v>
      </c>
      <c r="I38" s="413">
        <v>1</v>
      </c>
      <c r="J38" s="413">
        <v>3</v>
      </c>
      <c r="K38" s="413">
        <v>3</v>
      </c>
      <c r="L38" s="413">
        <v>4</v>
      </c>
      <c r="M38" s="413">
        <v>4</v>
      </c>
      <c r="N38" s="413"/>
      <c r="O38" s="413"/>
      <c r="P38" s="309">
        <f t="shared" si="2"/>
        <v>8</v>
      </c>
      <c r="Q38" s="296"/>
    </row>
    <row r="39" spans="1:26" ht="12.75" customHeight="1">
      <c r="B39" s="311" t="s">
        <v>91</v>
      </c>
      <c r="C39" s="312"/>
      <c r="D39" s="313"/>
      <c r="E39" s="313"/>
      <c r="F39" s="314">
        <f t="shared" ref="F39:O39" si="5">SUM(F32:F38)</f>
        <v>7</v>
      </c>
      <c r="G39" s="314">
        <f t="shared" si="5"/>
        <v>7</v>
      </c>
      <c r="H39" s="314">
        <f t="shared" si="5"/>
        <v>7</v>
      </c>
      <c r="I39" s="314">
        <f t="shared" si="5"/>
        <v>7</v>
      </c>
      <c r="J39" s="314">
        <f t="shared" si="5"/>
        <v>7</v>
      </c>
      <c r="K39" s="314">
        <f t="shared" si="5"/>
        <v>7</v>
      </c>
      <c r="L39" s="314">
        <f t="shared" si="5"/>
        <v>7</v>
      </c>
      <c r="M39" s="314">
        <f t="shared" si="5"/>
        <v>7</v>
      </c>
      <c r="N39" s="314">
        <f t="shared" si="5"/>
        <v>0</v>
      </c>
      <c r="O39" s="314">
        <f t="shared" si="5"/>
        <v>0</v>
      </c>
      <c r="P39" s="314">
        <f t="shared" si="2"/>
        <v>28</v>
      </c>
      <c r="Q39" s="296"/>
    </row>
    <row r="40" spans="1:26" ht="12.75" customHeight="1">
      <c r="A40" s="404">
        <f t="shared" si="4"/>
        <v>25</v>
      </c>
      <c r="B40" s="297">
        <v>22</v>
      </c>
      <c r="C40" s="873" t="s">
        <v>260</v>
      </c>
      <c r="D40" s="851"/>
      <c r="E40" s="412" t="s">
        <v>251</v>
      </c>
      <c r="F40" s="413">
        <v>1</v>
      </c>
      <c r="G40" s="413">
        <v>1</v>
      </c>
      <c r="H40" s="413">
        <v>2</v>
      </c>
      <c r="I40" s="413">
        <v>2</v>
      </c>
      <c r="J40" s="413">
        <v>2</v>
      </c>
      <c r="K40" s="413">
        <v>2</v>
      </c>
      <c r="L40" s="413"/>
      <c r="M40" s="413"/>
      <c r="N40" s="413"/>
      <c r="O40" s="413"/>
      <c r="P40" s="309">
        <f t="shared" si="2"/>
        <v>5</v>
      </c>
      <c r="Q40" s="296"/>
    </row>
    <row r="41" spans="1:26" ht="12.75" customHeight="1">
      <c r="A41" s="404">
        <f t="shared" si="4"/>
        <v>19</v>
      </c>
      <c r="B41" s="297">
        <v>23</v>
      </c>
      <c r="C41" s="873" t="s">
        <v>261</v>
      </c>
      <c r="D41" s="851"/>
      <c r="E41" s="412" t="s">
        <v>251</v>
      </c>
      <c r="F41" s="413">
        <v>2</v>
      </c>
      <c r="G41" s="413">
        <v>2</v>
      </c>
      <c r="H41" s="413">
        <v>2</v>
      </c>
      <c r="I41" s="413">
        <v>2</v>
      </c>
      <c r="J41" s="413">
        <v>2</v>
      </c>
      <c r="K41" s="413">
        <v>2</v>
      </c>
      <c r="L41" s="413"/>
      <c r="M41" s="413"/>
      <c r="N41" s="413"/>
      <c r="O41" s="413"/>
      <c r="P41" s="309">
        <f t="shared" si="2"/>
        <v>6</v>
      </c>
      <c r="Q41" s="296"/>
    </row>
    <row r="42" spans="1:26" ht="12.75" customHeight="1">
      <c r="A42" s="404">
        <f t="shared" si="4"/>
        <v>21</v>
      </c>
      <c r="B42" s="297">
        <v>24</v>
      </c>
      <c r="C42" s="873" t="s">
        <v>262</v>
      </c>
      <c r="D42" s="851"/>
      <c r="E42" s="412" t="s">
        <v>251</v>
      </c>
      <c r="F42" s="413">
        <v>1</v>
      </c>
      <c r="G42" s="413">
        <v>1</v>
      </c>
      <c r="H42" s="413">
        <v>1</v>
      </c>
      <c r="I42" s="413">
        <v>1</v>
      </c>
      <c r="J42" s="413">
        <v>1</v>
      </c>
      <c r="K42" s="413">
        <v>1</v>
      </c>
      <c r="L42" s="413"/>
      <c r="M42" s="413"/>
      <c r="N42" s="413"/>
      <c r="O42" s="413"/>
      <c r="P42" s="309">
        <f t="shared" si="2"/>
        <v>3</v>
      </c>
      <c r="Q42" s="296"/>
    </row>
    <row r="43" spans="1:26" ht="12.75" customHeight="1">
      <c r="A43" s="404">
        <f t="shared" si="4"/>
        <v>21</v>
      </c>
      <c r="B43" s="297">
        <v>25</v>
      </c>
      <c r="C43" s="873" t="s">
        <v>263</v>
      </c>
      <c r="D43" s="851"/>
      <c r="E43" s="412" t="s">
        <v>253</v>
      </c>
      <c r="F43" s="413"/>
      <c r="G43" s="413"/>
      <c r="H43" s="413"/>
      <c r="I43" s="413"/>
      <c r="J43" s="413"/>
      <c r="K43" s="413"/>
      <c r="L43" s="413">
        <v>2</v>
      </c>
      <c r="M43" s="413">
        <v>2</v>
      </c>
      <c r="N43" s="413">
        <v>3</v>
      </c>
      <c r="O43" s="413"/>
      <c r="P43" s="309">
        <f t="shared" si="2"/>
        <v>3.5</v>
      </c>
      <c r="Q43" s="296"/>
    </row>
    <row r="44" spans="1:26" ht="12.75" customHeight="1">
      <c r="A44" s="404">
        <f t="shared" si="4"/>
        <v>18</v>
      </c>
      <c r="B44" s="297">
        <v>26</v>
      </c>
      <c r="C44" s="873" t="s">
        <v>264</v>
      </c>
      <c r="D44" s="851"/>
      <c r="E44" s="412" t="s">
        <v>253</v>
      </c>
      <c r="F44" s="413"/>
      <c r="G44" s="413"/>
      <c r="H44" s="413"/>
      <c r="I44" s="413"/>
      <c r="J44" s="413">
        <v>1</v>
      </c>
      <c r="K44" s="413">
        <v>1</v>
      </c>
      <c r="L44" s="413">
        <v>4</v>
      </c>
      <c r="M44" s="413">
        <v>4</v>
      </c>
      <c r="N44" s="413">
        <v>4</v>
      </c>
      <c r="O44" s="413"/>
      <c r="P44" s="309">
        <f t="shared" si="2"/>
        <v>7</v>
      </c>
      <c r="Q44" s="296"/>
    </row>
    <row r="45" spans="1:26" s="471" customFormat="1" ht="12.75" customHeight="1">
      <c r="A45" s="472"/>
      <c r="B45" s="297">
        <v>27</v>
      </c>
      <c r="C45" s="838" t="s">
        <v>289</v>
      </c>
      <c r="D45" s="839"/>
      <c r="E45" s="474" t="s">
        <v>306</v>
      </c>
      <c r="F45" s="91"/>
      <c r="G45" s="91"/>
      <c r="H45" s="91"/>
      <c r="I45" s="91"/>
      <c r="J45" s="91"/>
      <c r="K45" s="91"/>
      <c r="L45" s="91"/>
      <c r="M45" s="91"/>
      <c r="N45" s="91"/>
      <c r="O45" s="476">
        <v>3</v>
      </c>
      <c r="P45" s="88">
        <f t="shared" si="2"/>
        <v>1.5</v>
      </c>
      <c r="Q45" s="296"/>
    </row>
    <row r="46" spans="1:26" ht="12.75" customHeight="1">
      <c r="A46" s="404">
        <f t="shared" si="4"/>
        <v>23</v>
      </c>
      <c r="B46" s="297">
        <v>28</v>
      </c>
      <c r="C46" s="838" t="s">
        <v>290</v>
      </c>
      <c r="D46" s="721"/>
      <c r="E46" s="478" t="s">
        <v>306</v>
      </c>
      <c r="F46" s="91"/>
      <c r="G46" s="91"/>
      <c r="H46" s="91"/>
      <c r="I46" s="91"/>
      <c r="J46" s="91"/>
      <c r="K46" s="91"/>
      <c r="L46" s="91"/>
      <c r="M46" s="91"/>
      <c r="N46" s="91"/>
      <c r="O46" s="82">
        <v>3</v>
      </c>
      <c r="P46" s="88">
        <f t="shared" si="2"/>
        <v>1.5</v>
      </c>
      <c r="Q46" s="296"/>
    </row>
    <row r="47" spans="1:26" s="696" customFormat="1" ht="12.75" customHeight="1">
      <c r="A47" s="483"/>
      <c r="B47" s="297">
        <v>29</v>
      </c>
      <c r="C47" s="720" t="s">
        <v>337</v>
      </c>
      <c r="D47" s="721"/>
      <c r="E47" s="478" t="s">
        <v>306</v>
      </c>
      <c r="F47" s="101"/>
      <c r="G47" s="101"/>
      <c r="H47" s="101"/>
      <c r="I47" s="101"/>
      <c r="J47" s="101"/>
      <c r="K47" s="101"/>
      <c r="L47" s="101"/>
      <c r="M47" s="101"/>
      <c r="N47" s="101"/>
      <c r="O47" s="697">
        <v>1</v>
      </c>
      <c r="P47" s="88">
        <f t="shared" si="2"/>
        <v>0.5</v>
      </c>
      <c r="Q47" s="296"/>
    </row>
    <row r="48" spans="1:26" ht="12.75" customHeight="1">
      <c r="A48" s="404">
        <f t="shared" si="4"/>
        <v>17</v>
      </c>
      <c r="B48" s="861">
        <v>29</v>
      </c>
      <c r="C48" s="856" t="s">
        <v>97</v>
      </c>
      <c r="D48" s="857"/>
      <c r="E48" s="427" t="s">
        <v>251</v>
      </c>
      <c r="F48" s="428"/>
      <c r="G48" s="428"/>
      <c r="H48" s="428"/>
      <c r="I48" s="428"/>
      <c r="J48" s="428"/>
      <c r="K48" s="428" t="s">
        <v>98</v>
      </c>
      <c r="L48" s="428"/>
      <c r="M48" s="428"/>
      <c r="N48" s="428"/>
      <c r="O48" s="428"/>
      <c r="P48" s="310">
        <f t="shared" si="2"/>
        <v>0</v>
      </c>
      <c r="Q48" s="296"/>
    </row>
    <row r="49" spans="1:25" ht="12.75" customHeight="1">
      <c r="A49" s="404">
        <f t="shared" si="4"/>
        <v>0</v>
      </c>
      <c r="B49" s="862"/>
      <c r="C49" s="858"/>
      <c r="D49" s="859"/>
      <c r="E49" s="427" t="s">
        <v>253</v>
      </c>
      <c r="F49" s="428"/>
      <c r="G49" s="428"/>
      <c r="H49" s="428"/>
      <c r="I49" s="428"/>
      <c r="J49" s="428"/>
      <c r="K49" s="428"/>
      <c r="L49" s="428"/>
      <c r="M49" s="428" t="s">
        <v>98</v>
      </c>
      <c r="N49" s="428"/>
      <c r="O49" s="428"/>
      <c r="P49" s="310">
        <f t="shared" si="2"/>
        <v>0</v>
      </c>
      <c r="Q49" s="296"/>
    </row>
    <row r="50" spans="1:25" ht="12.75" customHeight="1">
      <c r="B50" s="315" t="s">
        <v>99</v>
      </c>
      <c r="C50" s="316"/>
      <c r="D50" s="317"/>
      <c r="E50" s="317"/>
      <c r="F50" s="318">
        <f t="shared" ref="F50:O50" si="6">SUM(F40:F49)</f>
        <v>4</v>
      </c>
      <c r="G50" s="318">
        <f t="shared" si="6"/>
        <v>4</v>
      </c>
      <c r="H50" s="318">
        <f t="shared" si="6"/>
        <v>5</v>
      </c>
      <c r="I50" s="318">
        <f t="shared" si="6"/>
        <v>5</v>
      </c>
      <c r="J50" s="318">
        <f t="shared" si="6"/>
        <v>6</v>
      </c>
      <c r="K50" s="318">
        <f t="shared" si="6"/>
        <v>6</v>
      </c>
      <c r="L50" s="318">
        <f t="shared" si="6"/>
        <v>6</v>
      </c>
      <c r="M50" s="318">
        <f t="shared" si="6"/>
        <v>6</v>
      </c>
      <c r="N50" s="318">
        <f t="shared" si="6"/>
        <v>7</v>
      </c>
      <c r="O50" s="318">
        <f t="shared" si="6"/>
        <v>7</v>
      </c>
      <c r="P50" s="314">
        <f t="shared" si="2"/>
        <v>28</v>
      </c>
      <c r="Q50" s="296"/>
    </row>
    <row r="51" spans="1:25" ht="12.75" customHeight="1">
      <c r="B51" s="319" t="s">
        <v>106</v>
      </c>
      <c r="C51" s="320"/>
      <c r="D51" s="321"/>
      <c r="E51" s="322"/>
      <c r="F51" s="429">
        <f t="shared" ref="F51:O51" si="7">SUM(F50,F39)</f>
        <v>11</v>
      </c>
      <c r="G51" s="429">
        <f t="shared" si="7"/>
        <v>11</v>
      </c>
      <c r="H51" s="429">
        <f t="shared" si="7"/>
        <v>12</v>
      </c>
      <c r="I51" s="429">
        <f t="shared" si="7"/>
        <v>12</v>
      </c>
      <c r="J51" s="429">
        <f t="shared" si="7"/>
        <v>13</v>
      </c>
      <c r="K51" s="429">
        <f t="shared" si="7"/>
        <v>13</v>
      </c>
      <c r="L51" s="429">
        <f t="shared" si="7"/>
        <v>13</v>
      </c>
      <c r="M51" s="429">
        <f t="shared" si="7"/>
        <v>13</v>
      </c>
      <c r="N51" s="429">
        <f t="shared" si="7"/>
        <v>7</v>
      </c>
      <c r="O51" s="429">
        <f t="shared" si="7"/>
        <v>7</v>
      </c>
      <c r="P51" s="430">
        <f t="shared" si="2"/>
        <v>56</v>
      </c>
      <c r="Q51" s="296"/>
    </row>
    <row r="52" spans="1:25" ht="12.75" customHeight="1">
      <c r="B52" s="874" t="s">
        <v>112</v>
      </c>
      <c r="C52" s="853"/>
      <c r="D52" s="853"/>
      <c r="E52" s="851"/>
      <c r="F52" s="431">
        <v>11</v>
      </c>
      <c r="G52" s="431">
        <v>11</v>
      </c>
      <c r="H52" s="431">
        <v>12</v>
      </c>
      <c r="I52" s="431">
        <v>12</v>
      </c>
      <c r="J52" s="431">
        <v>13</v>
      </c>
      <c r="K52" s="431">
        <v>13</v>
      </c>
      <c r="L52" s="431">
        <v>13</v>
      </c>
      <c r="M52" s="431">
        <v>13</v>
      </c>
      <c r="N52" s="429">
        <v>7</v>
      </c>
      <c r="O52" s="429">
        <v>7</v>
      </c>
      <c r="P52" s="430">
        <f>SUM(F52:M52)/2+N52</f>
        <v>56</v>
      </c>
      <c r="Q52" s="296"/>
      <c r="S52" s="281" t="s">
        <v>110</v>
      </c>
    </row>
    <row r="53" spans="1:25" ht="12.75" customHeight="1">
      <c r="B53" s="875" t="s">
        <v>114</v>
      </c>
      <c r="C53" s="853"/>
      <c r="D53" s="853"/>
      <c r="E53" s="851"/>
      <c r="F53" s="325"/>
      <c r="G53" s="290"/>
      <c r="H53" s="290"/>
      <c r="I53" s="290"/>
      <c r="J53" s="290"/>
      <c r="K53" s="290" t="s">
        <v>251</v>
      </c>
      <c r="L53" s="290"/>
      <c r="M53" s="290"/>
      <c r="N53" s="290" t="s">
        <v>253</v>
      </c>
      <c r="O53" s="290"/>
      <c r="P53" s="299">
        <f>COUNTA(F53:O53)</f>
        <v>2</v>
      </c>
      <c r="Q53" s="296"/>
    </row>
    <row r="54" spans="1:25" ht="34.5" customHeight="1">
      <c r="A54" s="279"/>
      <c r="B54" s="876" t="s">
        <v>59</v>
      </c>
      <c r="C54" s="853"/>
      <c r="D54" s="853"/>
      <c r="E54" s="851"/>
      <c r="F54" s="326">
        <f t="shared" ref="F54:O54" si="8">F27+F51+F31</f>
        <v>34</v>
      </c>
      <c r="G54" s="326">
        <f t="shared" si="8"/>
        <v>34</v>
      </c>
      <c r="H54" s="326">
        <f t="shared" si="8"/>
        <v>35</v>
      </c>
      <c r="I54" s="326">
        <f t="shared" si="8"/>
        <v>35</v>
      </c>
      <c r="J54" s="326">
        <f t="shared" si="8"/>
        <v>36</v>
      </c>
      <c r="K54" s="326">
        <f t="shared" si="8"/>
        <v>36</v>
      </c>
      <c r="L54" s="326">
        <f t="shared" si="8"/>
        <v>36</v>
      </c>
      <c r="M54" s="326">
        <f t="shared" si="8"/>
        <v>36</v>
      </c>
      <c r="N54" s="326">
        <f t="shared" si="8"/>
        <v>26</v>
      </c>
      <c r="O54" s="326">
        <f t="shared" si="8"/>
        <v>24</v>
      </c>
      <c r="P54" s="328">
        <f>SUM(F54:O54)/2</f>
        <v>166</v>
      </c>
      <c r="Q54" s="296"/>
      <c r="R54" s="279"/>
      <c r="S54" s="279"/>
      <c r="T54" s="279"/>
      <c r="U54" s="279"/>
      <c r="V54" s="279"/>
      <c r="W54" s="279"/>
      <c r="X54" s="279"/>
      <c r="Y54" s="279"/>
    </row>
    <row r="55" spans="1:25" ht="25.5" customHeight="1">
      <c r="B55" s="877"/>
      <c r="C55" s="788" t="s">
        <v>276</v>
      </c>
      <c r="D55" s="850" t="s">
        <v>116</v>
      </c>
      <c r="E55" s="851"/>
      <c r="F55" s="329">
        <v>1</v>
      </c>
      <c r="G55" s="329">
        <v>1</v>
      </c>
      <c r="H55" s="329">
        <v>1</v>
      </c>
      <c r="I55" s="329">
        <v>1</v>
      </c>
      <c r="J55" s="329"/>
      <c r="K55" s="329"/>
      <c r="L55" s="329"/>
      <c r="M55" s="329"/>
      <c r="N55" s="329">
        <v>2</v>
      </c>
      <c r="O55" s="329">
        <v>2</v>
      </c>
      <c r="P55" s="848">
        <f>SUM(F55:O56)/2</f>
        <v>4</v>
      </c>
      <c r="Q55" s="296"/>
    </row>
    <row r="56" spans="1:25" s="459" customFormat="1" ht="17.25" customHeight="1">
      <c r="B56" s="849"/>
      <c r="C56" s="789"/>
      <c r="D56" s="850" t="s">
        <v>39</v>
      </c>
      <c r="E56" s="851"/>
      <c r="F56" s="329"/>
      <c r="G56" s="329"/>
      <c r="H56" s="329"/>
      <c r="I56" s="329"/>
      <c r="J56" s="329"/>
      <c r="K56" s="329"/>
      <c r="L56" s="329"/>
      <c r="M56" s="329"/>
      <c r="N56" s="329"/>
      <c r="O56" s="329"/>
      <c r="P56" s="849"/>
      <c r="Q56" s="296"/>
    </row>
    <row r="57" spans="1:25" ht="12.75" customHeight="1">
      <c r="B57" s="297">
        <v>1</v>
      </c>
      <c r="C57" s="882" t="s">
        <v>117</v>
      </c>
      <c r="D57" s="853"/>
      <c r="E57" s="851"/>
      <c r="F57" s="117">
        <v>1</v>
      </c>
      <c r="G57" s="117">
        <v>1</v>
      </c>
      <c r="H57" s="117">
        <v>1</v>
      </c>
      <c r="I57" s="117">
        <v>1</v>
      </c>
      <c r="J57" s="117">
        <v>1</v>
      </c>
      <c r="K57" s="117">
        <v>1</v>
      </c>
      <c r="L57" s="117">
        <v>1</v>
      </c>
      <c r="M57" s="117">
        <v>1</v>
      </c>
      <c r="N57" s="117">
        <v>1</v>
      </c>
      <c r="O57" s="117">
        <v>1</v>
      </c>
      <c r="P57" s="418" t="s">
        <v>137</v>
      </c>
      <c r="Q57" s="279"/>
    </row>
    <row r="58" spans="1:25" ht="12.75" customHeight="1">
      <c r="B58" s="297">
        <v>2</v>
      </c>
      <c r="C58" s="702" t="s">
        <v>342</v>
      </c>
      <c r="D58" s="703"/>
      <c r="E58" s="704"/>
      <c r="F58" s="117"/>
      <c r="G58" s="117"/>
      <c r="H58" s="117">
        <v>1</v>
      </c>
      <c r="I58" s="117">
        <v>1</v>
      </c>
      <c r="J58" s="117">
        <v>1</v>
      </c>
      <c r="K58" s="117">
        <v>1</v>
      </c>
      <c r="L58" s="417"/>
      <c r="M58" s="419"/>
      <c r="N58" s="419"/>
      <c r="O58" s="419"/>
      <c r="P58" s="418" t="s">
        <v>137</v>
      </c>
      <c r="Q58" s="279"/>
    </row>
    <row r="59" spans="1:25" ht="12.75" customHeight="1">
      <c r="B59" s="297">
        <v>3</v>
      </c>
      <c r="C59" s="881" t="s">
        <v>119</v>
      </c>
      <c r="D59" s="853"/>
      <c r="E59" s="851"/>
      <c r="F59" s="417"/>
      <c r="G59" s="417"/>
      <c r="H59" s="417"/>
      <c r="I59" s="417"/>
      <c r="J59" s="417"/>
      <c r="K59" s="417"/>
      <c r="L59" s="417"/>
      <c r="M59" s="419"/>
      <c r="N59" s="419"/>
      <c r="O59" s="419"/>
      <c r="P59" s="418" t="s">
        <v>137</v>
      </c>
      <c r="Q59" s="279"/>
    </row>
    <row r="60" spans="1:25" ht="12.75" customHeight="1">
      <c r="B60" s="297">
        <v>4</v>
      </c>
      <c r="C60" s="881" t="s">
        <v>120</v>
      </c>
      <c r="D60" s="853"/>
      <c r="E60" s="851"/>
      <c r="F60" s="417"/>
      <c r="G60" s="417"/>
      <c r="H60" s="417"/>
      <c r="I60" s="417"/>
      <c r="J60" s="417"/>
      <c r="K60" s="417"/>
      <c r="L60" s="417"/>
      <c r="M60" s="419"/>
      <c r="N60" s="419"/>
      <c r="O60" s="419"/>
      <c r="P60" s="418" t="s">
        <v>137</v>
      </c>
      <c r="Q60" s="279"/>
    </row>
    <row r="61" spans="1:25" ht="12.75" customHeight="1">
      <c r="B61" s="297">
        <v>5</v>
      </c>
      <c r="C61" s="881" t="s">
        <v>121</v>
      </c>
      <c r="D61" s="853"/>
      <c r="E61" s="851"/>
      <c r="F61" s="417"/>
      <c r="G61" s="417"/>
      <c r="H61" s="417"/>
      <c r="I61" s="417"/>
      <c r="J61" s="417"/>
      <c r="K61" s="417"/>
      <c r="L61" s="417"/>
      <c r="M61" s="419"/>
      <c r="N61" s="419"/>
      <c r="O61" s="419"/>
      <c r="P61" s="418" t="s">
        <v>137</v>
      </c>
      <c r="Q61" s="279"/>
    </row>
    <row r="62" spans="1:25" ht="12.75" customHeight="1">
      <c r="B62" s="297">
        <v>6</v>
      </c>
      <c r="C62" s="881" t="s">
        <v>122</v>
      </c>
      <c r="D62" s="853"/>
      <c r="E62" s="851"/>
      <c r="F62" s="417"/>
      <c r="G62" s="417"/>
      <c r="H62" s="417"/>
      <c r="I62" s="417"/>
      <c r="J62" s="417"/>
      <c r="K62" s="417"/>
      <c r="L62" s="417"/>
      <c r="M62" s="419"/>
      <c r="N62" s="419"/>
      <c r="O62" s="419"/>
      <c r="P62" s="418" t="s">
        <v>137</v>
      </c>
      <c r="Q62" s="279"/>
    </row>
    <row r="63" spans="1:25" ht="12.75" customHeight="1">
      <c r="B63" s="297">
        <v>7</v>
      </c>
      <c r="C63" s="881" t="s">
        <v>123</v>
      </c>
      <c r="D63" s="853"/>
      <c r="E63" s="851"/>
      <c r="F63" s="417"/>
      <c r="G63" s="417"/>
      <c r="H63" s="417"/>
      <c r="I63" s="417"/>
      <c r="J63" s="417"/>
      <c r="K63" s="417"/>
      <c r="L63" s="417"/>
      <c r="M63" s="419"/>
      <c r="N63" s="419"/>
      <c r="O63" s="419"/>
      <c r="P63" s="418" t="s">
        <v>137</v>
      </c>
      <c r="Q63" s="279"/>
    </row>
    <row r="64" spans="1:25" ht="12.75" customHeight="1">
      <c r="B64" s="297">
        <v>8</v>
      </c>
      <c r="C64" s="881" t="s">
        <v>124</v>
      </c>
      <c r="D64" s="853"/>
      <c r="E64" s="851"/>
      <c r="F64" s="417"/>
      <c r="G64" s="417"/>
      <c r="H64" s="417"/>
      <c r="I64" s="417"/>
      <c r="J64" s="417"/>
      <c r="K64" s="417"/>
      <c r="L64" s="417"/>
      <c r="M64" s="419"/>
      <c r="N64" s="419"/>
      <c r="O64" s="419"/>
      <c r="P64" s="418" t="s">
        <v>137</v>
      </c>
      <c r="Q64" s="279"/>
    </row>
    <row r="65" spans="1:25" ht="12.75" customHeight="1">
      <c r="B65" s="297">
        <v>9</v>
      </c>
      <c r="C65" s="881" t="s">
        <v>125</v>
      </c>
      <c r="D65" s="853"/>
      <c r="E65" s="851"/>
      <c r="F65" s="417" t="s">
        <v>126</v>
      </c>
      <c r="G65" s="417"/>
      <c r="H65" s="417"/>
      <c r="I65" s="417"/>
      <c r="J65" s="417"/>
      <c r="K65" s="417"/>
      <c r="L65" s="417"/>
      <c r="M65" s="419"/>
      <c r="N65" s="419"/>
      <c r="O65" s="419" t="s">
        <v>126</v>
      </c>
      <c r="P65" s="418" t="s">
        <v>137</v>
      </c>
      <c r="Q65" s="279"/>
    </row>
    <row r="66" spans="1:25" ht="12.75" customHeight="1">
      <c r="B66" s="297">
        <v>10</v>
      </c>
      <c r="C66" s="881" t="s">
        <v>128</v>
      </c>
      <c r="D66" s="853"/>
      <c r="E66" s="851"/>
      <c r="F66" s="417"/>
      <c r="G66" s="417"/>
      <c r="H66" s="417"/>
      <c r="I66" s="417"/>
      <c r="J66" s="417"/>
      <c r="K66" s="417"/>
      <c r="L66" s="417"/>
      <c r="M66" s="419"/>
      <c r="N66" s="419"/>
      <c r="O66" s="419"/>
      <c r="P66" s="418" t="s">
        <v>137</v>
      </c>
      <c r="Q66" s="279"/>
    </row>
    <row r="67" spans="1:25" ht="12.75" customHeight="1">
      <c r="A67" s="330"/>
      <c r="B67" s="878" t="s">
        <v>129</v>
      </c>
      <c r="C67" s="853"/>
      <c r="D67" s="853"/>
      <c r="E67" s="851"/>
      <c r="F67" s="326">
        <f t="shared" ref="F67:O67" si="9">SUM(F55:F66)</f>
        <v>2</v>
      </c>
      <c r="G67" s="326">
        <f t="shared" si="9"/>
        <v>2</v>
      </c>
      <c r="H67" s="326">
        <f t="shared" si="9"/>
        <v>3</v>
      </c>
      <c r="I67" s="326">
        <f t="shared" si="9"/>
        <v>3</v>
      </c>
      <c r="J67" s="326">
        <f t="shared" si="9"/>
        <v>2</v>
      </c>
      <c r="K67" s="326">
        <f t="shared" si="9"/>
        <v>2</v>
      </c>
      <c r="L67" s="326">
        <f t="shared" si="9"/>
        <v>1</v>
      </c>
      <c r="M67" s="326">
        <f t="shared" si="9"/>
        <v>1</v>
      </c>
      <c r="N67" s="326">
        <f t="shared" si="9"/>
        <v>3</v>
      </c>
      <c r="O67" s="326">
        <f t="shared" si="9"/>
        <v>3</v>
      </c>
      <c r="P67" s="327">
        <f>SUM(F67:O67)</f>
        <v>22</v>
      </c>
      <c r="Q67" s="330"/>
      <c r="R67" s="330"/>
      <c r="S67" s="330"/>
      <c r="T67" s="330"/>
      <c r="U67" s="330"/>
      <c r="V67" s="330"/>
      <c r="W67" s="330"/>
      <c r="X67" s="330"/>
      <c r="Y67" s="330"/>
    </row>
    <row r="68" spans="1:25" ht="12.75" customHeight="1">
      <c r="A68" s="330"/>
      <c r="B68" s="420"/>
      <c r="C68" s="879" t="s">
        <v>222</v>
      </c>
      <c r="D68" s="880"/>
      <c r="E68" s="421"/>
      <c r="F68" s="422"/>
      <c r="G68" s="422"/>
      <c r="H68" s="422"/>
      <c r="I68" s="422"/>
      <c r="J68" s="422"/>
      <c r="K68" s="422"/>
      <c r="L68" s="422"/>
      <c r="M68" s="422"/>
      <c r="N68" s="422"/>
      <c r="O68" s="422"/>
      <c r="P68" s="422"/>
      <c r="Q68" s="330"/>
      <c r="R68" s="330"/>
      <c r="S68" s="330"/>
      <c r="T68" s="330"/>
      <c r="U68" s="330"/>
      <c r="V68" s="330"/>
      <c r="W68" s="330"/>
      <c r="X68" s="330"/>
      <c r="Y68" s="330"/>
    </row>
    <row r="69" spans="1:25" ht="12.75" customHeight="1">
      <c r="A69" s="330"/>
      <c r="B69" s="420"/>
      <c r="C69" s="330" t="s">
        <v>77</v>
      </c>
      <c r="D69" s="330"/>
      <c r="E69" s="330"/>
      <c r="F69" s="330"/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</row>
    <row r="70" spans="1:25" ht="12.75" customHeight="1">
      <c r="C70" s="281" t="s">
        <v>134</v>
      </c>
      <c r="Q70" s="279"/>
    </row>
    <row r="71" spans="1:25" ht="12.75" customHeight="1">
      <c r="F71" s="855" t="s">
        <v>78</v>
      </c>
      <c r="G71" s="853"/>
      <c r="H71" s="853"/>
      <c r="I71" s="853"/>
      <c r="J71" s="853"/>
      <c r="K71" s="853"/>
      <c r="L71" s="853"/>
      <c r="M71" s="853"/>
      <c r="N71" s="853"/>
      <c r="O71" s="851"/>
      <c r="Q71" s="279"/>
    </row>
    <row r="72" spans="1:25" ht="12.75" customHeight="1">
      <c r="E72" s="279"/>
      <c r="F72" s="722">
        <v>34</v>
      </c>
      <c r="G72" s="723"/>
      <c r="H72" s="722">
        <v>35</v>
      </c>
      <c r="I72" s="723"/>
      <c r="J72" s="722">
        <v>36</v>
      </c>
      <c r="K72" s="723"/>
      <c r="L72" s="722">
        <v>36</v>
      </c>
      <c r="M72" s="723"/>
      <c r="N72" s="722">
        <v>25</v>
      </c>
      <c r="O72" s="723"/>
      <c r="Q72" s="279"/>
    </row>
    <row r="73" spans="1:25" ht="12.75" customHeight="1">
      <c r="E73" s="279"/>
      <c r="F73" s="296"/>
      <c r="G73" s="296"/>
      <c r="H73" s="296"/>
      <c r="I73" s="296"/>
      <c r="J73" s="296"/>
      <c r="K73" s="296"/>
      <c r="L73" s="296"/>
      <c r="M73" s="296"/>
      <c r="N73" s="296"/>
      <c r="O73" s="296"/>
      <c r="Q73" s="279"/>
    </row>
    <row r="74" spans="1:25" ht="12.75" customHeight="1">
      <c r="C74" s="282"/>
      <c r="D74" s="282"/>
      <c r="E74" s="279"/>
      <c r="Q74" s="279"/>
    </row>
    <row r="75" spans="1:25" ht="12.75" customHeight="1">
      <c r="C75" s="279"/>
      <c r="D75" s="279"/>
      <c r="E75" s="279"/>
      <c r="Q75" s="279"/>
    </row>
    <row r="76" spans="1:25" ht="12.75" customHeight="1">
      <c r="C76" s="279"/>
      <c r="D76" s="279"/>
      <c r="E76" s="279"/>
      <c r="Q76" s="279"/>
    </row>
    <row r="77" spans="1:25" ht="12.75" customHeight="1">
      <c r="C77" s="279"/>
      <c r="D77" s="279"/>
      <c r="E77" s="279"/>
      <c r="Q77" s="279"/>
    </row>
    <row r="78" spans="1:25" ht="12.75" customHeight="1">
      <c r="C78" s="432"/>
      <c r="D78" s="279"/>
      <c r="Q78" s="279"/>
    </row>
    <row r="79" spans="1:25" ht="12.75" customHeight="1">
      <c r="C79" s="279"/>
      <c r="D79" s="279"/>
      <c r="Q79" s="279"/>
    </row>
    <row r="80" spans="1:25" ht="12.75" customHeight="1">
      <c r="C80" s="279"/>
      <c r="D80" s="279"/>
      <c r="H80" s="433"/>
      <c r="I80" s="433"/>
      <c r="J80" s="433"/>
      <c r="K80" s="433"/>
      <c r="L80" s="433"/>
      <c r="M80" s="433"/>
      <c r="Q80" s="279"/>
    </row>
    <row r="81" spans="3:17" ht="12.75" customHeight="1">
      <c r="C81" s="432"/>
      <c r="D81" s="279"/>
      <c r="Q81" s="279"/>
    </row>
    <row r="82" spans="3:17" ht="12.75" customHeight="1">
      <c r="C82" s="279"/>
      <c r="D82" s="279"/>
      <c r="Q82" s="279"/>
    </row>
    <row r="83" spans="3:17" ht="12.75" customHeight="1">
      <c r="C83" s="279"/>
      <c r="D83" s="279"/>
      <c r="Q83" s="279"/>
    </row>
    <row r="84" spans="3:17" ht="12.75" customHeight="1">
      <c r="C84" s="279"/>
      <c r="D84" s="279"/>
      <c r="Q84" s="279"/>
    </row>
    <row r="85" spans="3:17" ht="12.75" customHeight="1">
      <c r="Q85" s="279"/>
    </row>
    <row r="86" spans="3:17" ht="12.75" customHeight="1">
      <c r="Q86" s="279"/>
    </row>
    <row r="87" spans="3:17" ht="12.75" customHeight="1">
      <c r="Q87" s="279"/>
    </row>
    <row r="88" spans="3:17" ht="12.75" customHeight="1">
      <c r="Q88" s="279"/>
    </row>
    <row r="89" spans="3:17" ht="12.75" customHeight="1">
      <c r="Q89" s="279"/>
    </row>
    <row r="90" spans="3:17" ht="12.75" customHeight="1">
      <c r="Q90" s="279"/>
    </row>
    <row r="91" spans="3:17" ht="12.75" customHeight="1">
      <c r="Q91" s="279"/>
    </row>
    <row r="92" spans="3:17" ht="12.75" customHeight="1">
      <c r="Q92" s="279"/>
    </row>
    <row r="93" spans="3:17" ht="12.75" customHeight="1">
      <c r="Q93" s="279"/>
    </row>
    <row r="94" spans="3:17" ht="12.75" customHeight="1">
      <c r="Q94" s="279"/>
    </row>
    <row r="95" spans="3:17" ht="12.75" customHeight="1">
      <c r="Q95" s="279"/>
    </row>
    <row r="96" spans="3:17" ht="12.75" customHeight="1">
      <c r="Q96" s="279"/>
    </row>
    <row r="97" spans="17:17" ht="12.75" customHeight="1">
      <c r="Q97" s="279"/>
    </row>
    <row r="98" spans="17:17" ht="12.75" customHeight="1">
      <c r="Q98" s="279"/>
    </row>
    <row r="99" spans="17:17" ht="12.75" customHeight="1">
      <c r="Q99" s="279"/>
    </row>
    <row r="100" spans="17:17" ht="12.75" customHeight="1">
      <c r="Q100" s="279"/>
    </row>
    <row r="101" spans="17:17" ht="12.75" customHeight="1">
      <c r="Q101" s="279"/>
    </row>
    <row r="102" spans="17:17" ht="12.75" customHeight="1">
      <c r="Q102" s="279"/>
    </row>
    <row r="103" spans="17:17" ht="12.75" customHeight="1">
      <c r="Q103" s="279"/>
    </row>
    <row r="104" spans="17:17" ht="12.75" customHeight="1">
      <c r="Q104" s="279"/>
    </row>
    <row r="105" spans="17:17" ht="12.75" customHeight="1">
      <c r="Q105" s="279"/>
    </row>
    <row r="106" spans="17:17" ht="12.75" customHeight="1">
      <c r="Q106" s="279"/>
    </row>
    <row r="107" spans="17:17" ht="12.75" customHeight="1">
      <c r="Q107" s="279"/>
    </row>
    <row r="108" spans="17:17" ht="12.75" customHeight="1">
      <c r="Q108" s="279"/>
    </row>
    <row r="109" spans="17:17" ht="12.75" customHeight="1">
      <c r="Q109" s="279"/>
    </row>
    <row r="110" spans="17:17" ht="12.75" customHeight="1">
      <c r="Q110" s="279"/>
    </row>
    <row r="111" spans="17:17" ht="12.75" customHeight="1">
      <c r="Q111" s="279"/>
    </row>
    <row r="112" spans="17:17" ht="12.75" customHeight="1">
      <c r="Q112" s="279"/>
    </row>
    <row r="113" spans="17:17" ht="12.75" customHeight="1">
      <c r="Q113" s="279"/>
    </row>
    <row r="114" spans="17:17" ht="12.75" customHeight="1">
      <c r="Q114" s="279"/>
    </row>
    <row r="115" spans="17:17" ht="12.75" customHeight="1">
      <c r="Q115" s="279"/>
    </row>
    <row r="116" spans="17:17" ht="12.75" customHeight="1">
      <c r="Q116" s="279"/>
    </row>
    <row r="117" spans="17:17" ht="12.75" customHeight="1">
      <c r="Q117" s="279"/>
    </row>
    <row r="118" spans="17:17" ht="12.75" customHeight="1">
      <c r="Q118" s="279"/>
    </row>
    <row r="119" spans="17:17" ht="12.75" customHeight="1">
      <c r="Q119" s="279"/>
    </row>
    <row r="120" spans="17:17" ht="12.75" customHeight="1">
      <c r="Q120" s="279"/>
    </row>
    <row r="121" spans="17:17" ht="12.75" customHeight="1">
      <c r="Q121" s="279"/>
    </row>
    <row r="122" spans="17:17" ht="12.75" customHeight="1">
      <c r="Q122" s="279"/>
    </row>
    <row r="123" spans="17:17" ht="12.75" customHeight="1">
      <c r="Q123" s="279"/>
    </row>
    <row r="124" spans="17:17" ht="12.75" customHeight="1">
      <c r="Q124" s="279"/>
    </row>
    <row r="125" spans="17:17" ht="12.75" customHeight="1">
      <c r="Q125" s="279"/>
    </row>
    <row r="126" spans="17:17" ht="12.75" customHeight="1">
      <c r="Q126" s="279"/>
    </row>
    <row r="127" spans="17:17" ht="12.75" customHeight="1">
      <c r="Q127" s="279"/>
    </row>
    <row r="128" spans="17:17" ht="12.75" customHeight="1">
      <c r="Q128" s="279"/>
    </row>
    <row r="129" spans="17:17" ht="12.75" customHeight="1">
      <c r="Q129" s="279"/>
    </row>
    <row r="130" spans="17:17" ht="12.75" customHeight="1">
      <c r="Q130" s="279"/>
    </row>
    <row r="131" spans="17:17" ht="12.75" customHeight="1">
      <c r="Q131" s="279"/>
    </row>
    <row r="132" spans="17:17" ht="12.75" customHeight="1">
      <c r="Q132" s="279"/>
    </row>
    <row r="133" spans="17:17" ht="12.75" customHeight="1">
      <c r="Q133" s="279"/>
    </row>
    <row r="134" spans="17:17" ht="12.75" customHeight="1">
      <c r="Q134" s="279"/>
    </row>
    <row r="135" spans="17:17" ht="12.75" customHeight="1">
      <c r="Q135" s="279"/>
    </row>
    <row r="136" spans="17:17" ht="12.75" customHeight="1">
      <c r="Q136" s="279"/>
    </row>
    <row r="137" spans="17:17" ht="12.75" customHeight="1">
      <c r="Q137" s="279"/>
    </row>
    <row r="138" spans="17:17" ht="12.75" customHeight="1">
      <c r="Q138" s="279"/>
    </row>
    <row r="139" spans="17:17" ht="12.75" customHeight="1">
      <c r="Q139" s="279"/>
    </row>
    <row r="140" spans="17:17" ht="12.75" customHeight="1">
      <c r="Q140" s="279"/>
    </row>
    <row r="141" spans="17:17" ht="12.75" customHeight="1">
      <c r="Q141" s="279"/>
    </row>
    <row r="142" spans="17:17" ht="12.75" customHeight="1">
      <c r="Q142" s="279"/>
    </row>
    <row r="143" spans="17:17" ht="12.75" customHeight="1">
      <c r="Q143" s="279"/>
    </row>
    <row r="144" spans="17:17" ht="12.75" customHeight="1">
      <c r="Q144" s="279"/>
    </row>
    <row r="145" spans="17:17" ht="12.75" customHeight="1">
      <c r="Q145" s="279"/>
    </row>
    <row r="146" spans="17:17" ht="12.75" customHeight="1">
      <c r="Q146" s="279"/>
    </row>
    <row r="147" spans="17:17" ht="12.75" customHeight="1">
      <c r="Q147" s="279"/>
    </row>
    <row r="148" spans="17:17" ht="12.75" customHeight="1">
      <c r="Q148" s="279"/>
    </row>
    <row r="149" spans="17:17" ht="12.75" customHeight="1">
      <c r="Q149" s="279"/>
    </row>
    <row r="150" spans="17:17" ht="12.75" customHeight="1">
      <c r="Q150" s="279"/>
    </row>
    <row r="151" spans="17:17" ht="12.75" customHeight="1">
      <c r="Q151" s="279"/>
    </row>
    <row r="152" spans="17:17" ht="12.75" customHeight="1">
      <c r="Q152" s="279"/>
    </row>
    <row r="153" spans="17:17" ht="12.75" customHeight="1">
      <c r="Q153" s="279"/>
    </row>
    <row r="154" spans="17:17" ht="12.75" customHeight="1">
      <c r="Q154" s="279"/>
    </row>
    <row r="155" spans="17:17" ht="12.75" customHeight="1">
      <c r="Q155" s="279"/>
    </row>
    <row r="156" spans="17:17" ht="12.75" customHeight="1">
      <c r="Q156" s="279"/>
    </row>
    <row r="157" spans="17:17" ht="12.75" customHeight="1">
      <c r="Q157" s="279"/>
    </row>
    <row r="158" spans="17:17" ht="12.75" customHeight="1">
      <c r="Q158" s="279"/>
    </row>
    <row r="159" spans="17:17" ht="12.75" customHeight="1">
      <c r="Q159" s="279"/>
    </row>
    <row r="160" spans="17:17" ht="12.75" customHeight="1">
      <c r="Q160" s="279"/>
    </row>
    <row r="161" spans="17:17" ht="12.75" customHeight="1">
      <c r="Q161" s="279"/>
    </row>
    <row r="162" spans="17:17" ht="12.75" customHeight="1">
      <c r="Q162" s="279"/>
    </row>
    <row r="163" spans="17:17" ht="12.75" customHeight="1">
      <c r="Q163" s="279"/>
    </row>
    <row r="164" spans="17:17" ht="12.75" customHeight="1">
      <c r="Q164" s="279"/>
    </row>
    <row r="165" spans="17:17" ht="12.75" customHeight="1">
      <c r="Q165" s="279"/>
    </row>
    <row r="166" spans="17:17" ht="12.75" customHeight="1">
      <c r="Q166" s="279"/>
    </row>
    <row r="167" spans="17:17" ht="12.75" customHeight="1">
      <c r="Q167" s="279"/>
    </row>
    <row r="168" spans="17:17" ht="12.75" customHeight="1">
      <c r="Q168" s="279"/>
    </row>
    <row r="169" spans="17:17" ht="12.75" customHeight="1">
      <c r="Q169" s="279"/>
    </row>
    <row r="170" spans="17:17" ht="12.75" customHeight="1">
      <c r="Q170" s="279"/>
    </row>
    <row r="171" spans="17:17" ht="12.75" customHeight="1">
      <c r="Q171" s="279"/>
    </row>
    <row r="172" spans="17:17" ht="12.75" customHeight="1">
      <c r="Q172" s="279"/>
    </row>
    <row r="173" spans="17:17" ht="12.75" customHeight="1">
      <c r="Q173" s="279"/>
    </row>
    <row r="174" spans="17:17" ht="12.75" customHeight="1">
      <c r="Q174" s="279"/>
    </row>
    <row r="175" spans="17:17" ht="12.75" customHeight="1">
      <c r="Q175" s="279"/>
    </row>
    <row r="176" spans="17:17" ht="12.75" customHeight="1">
      <c r="Q176" s="279"/>
    </row>
    <row r="177" spans="17:17" ht="12.75" customHeight="1">
      <c r="Q177" s="279"/>
    </row>
    <row r="178" spans="17:17" ht="12.75" customHeight="1">
      <c r="Q178" s="279"/>
    </row>
    <row r="179" spans="17:17" ht="12.75" customHeight="1">
      <c r="Q179" s="279"/>
    </row>
    <row r="180" spans="17:17" ht="12.75" customHeight="1">
      <c r="Q180" s="279"/>
    </row>
    <row r="181" spans="17:17" ht="12.75" customHeight="1">
      <c r="Q181" s="279"/>
    </row>
    <row r="182" spans="17:17" ht="12.75" customHeight="1">
      <c r="Q182" s="279"/>
    </row>
    <row r="183" spans="17:17" ht="12.75" customHeight="1">
      <c r="Q183" s="279"/>
    </row>
    <row r="184" spans="17:17" ht="12.75" customHeight="1">
      <c r="Q184" s="279"/>
    </row>
    <row r="185" spans="17:17" ht="12.75" customHeight="1">
      <c r="Q185" s="279"/>
    </row>
    <row r="186" spans="17:17" ht="12.75" customHeight="1">
      <c r="Q186" s="279"/>
    </row>
    <row r="187" spans="17:17" ht="12.75" customHeight="1">
      <c r="Q187" s="279"/>
    </row>
    <row r="188" spans="17:17" ht="12.75" customHeight="1">
      <c r="Q188" s="279"/>
    </row>
    <row r="189" spans="17:17" ht="12.75" customHeight="1">
      <c r="Q189" s="279"/>
    </row>
    <row r="190" spans="17:17" ht="12.75" customHeight="1">
      <c r="Q190" s="279"/>
    </row>
    <row r="191" spans="17:17" ht="12.75" customHeight="1">
      <c r="Q191" s="279"/>
    </row>
    <row r="192" spans="17:17" ht="12.75" customHeight="1">
      <c r="Q192" s="279"/>
    </row>
    <row r="193" spans="17:17" ht="12.75" customHeight="1">
      <c r="Q193" s="279"/>
    </row>
    <row r="194" spans="17:17" ht="12.75" customHeight="1">
      <c r="Q194" s="279"/>
    </row>
    <row r="195" spans="17:17" ht="12.75" customHeight="1">
      <c r="Q195" s="279"/>
    </row>
    <row r="196" spans="17:17" ht="12.75" customHeight="1">
      <c r="Q196" s="279"/>
    </row>
    <row r="197" spans="17:17" ht="12.75" customHeight="1">
      <c r="Q197" s="279"/>
    </row>
    <row r="198" spans="17:17" ht="12.75" customHeight="1">
      <c r="Q198" s="279"/>
    </row>
    <row r="199" spans="17:17" ht="12.75" customHeight="1">
      <c r="Q199" s="279"/>
    </row>
    <row r="200" spans="17:17" ht="12.75" customHeight="1">
      <c r="Q200" s="279"/>
    </row>
    <row r="201" spans="17:17" ht="12.75" customHeight="1">
      <c r="Q201" s="279"/>
    </row>
    <row r="202" spans="17:17" ht="12.75" customHeight="1">
      <c r="Q202" s="279"/>
    </row>
    <row r="203" spans="17:17" ht="12.75" customHeight="1">
      <c r="Q203" s="279"/>
    </row>
    <row r="204" spans="17:17" ht="12.75" customHeight="1">
      <c r="Q204" s="279"/>
    </row>
    <row r="205" spans="17:17" ht="12.75" customHeight="1">
      <c r="Q205" s="279"/>
    </row>
    <row r="206" spans="17:17" ht="12.75" customHeight="1">
      <c r="Q206" s="279"/>
    </row>
    <row r="207" spans="17:17" ht="12.75" customHeight="1">
      <c r="Q207" s="279"/>
    </row>
    <row r="208" spans="17:17" ht="12.75" customHeight="1">
      <c r="Q208" s="279"/>
    </row>
    <row r="209" spans="17:17" ht="12.75" customHeight="1">
      <c r="Q209" s="279"/>
    </row>
    <row r="210" spans="17:17" ht="12.75" customHeight="1">
      <c r="Q210" s="279"/>
    </row>
    <row r="211" spans="17:17" ht="12.75" customHeight="1">
      <c r="Q211" s="279"/>
    </row>
    <row r="212" spans="17:17" ht="12.75" customHeight="1">
      <c r="Q212" s="279"/>
    </row>
    <row r="213" spans="17:17" ht="12.75" customHeight="1">
      <c r="Q213" s="279"/>
    </row>
    <row r="214" spans="17:17" ht="12.75" customHeight="1">
      <c r="Q214" s="279"/>
    </row>
    <row r="215" spans="17:17" ht="12.75" customHeight="1">
      <c r="Q215" s="279"/>
    </row>
    <row r="216" spans="17:17" ht="12.75" customHeight="1">
      <c r="Q216" s="279"/>
    </row>
    <row r="217" spans="17:17" ht="12.75" customHeight="1">
      <c r="Q217" s="279"/>
    </row>
    <row r="218" spans="17:17" ht="12.75" customHeight="1">
      <c r="Q218" s="279"/>
    </row>
    <row r="219" spans="17:17" ht="12.75" customHeight="1">
      <c r="Q219" s="279"/>
    </row>
    <row r="220" spans="17:17" ht="12.75" customHeight="1">
      <c r="Q220" s="279"/>
    </row>
    <row r="221" spans="17:17" ht="12.75" customHeight="1">
      <c r="Q221" s="279"/>
    </row>
    <row r="222" spans="17:17" ht="12.75" customHeight="1">
      <c r="Q222" s="279"/>
    </row>
    <row r="223" spans="17:17" ht="12.75" customHeight="1">
      <c r="Q223" s="279"/>
    </row>
    <row r="224" spans="17:17" ht="12.75" customHeight="1">
      <c r="Q224" s="279"/>
    </row>
    <row r="225" spans="17:17" ht="12.75" customHeight="1">
      <c r="Q225" s="279"/>
    </row>
    <row r="226" spans="17:17" ht="12.75" customHeight="1">
      <c r="Q226" s="279"/>
    </row>
    <row r="227" spans="17:17" ht="12.75" customHeight="1">
      <c r="Q227" s="279"/>
    </row>
    <row r="228" spans="17:17" ht="12.75" customHeight="1">
      <c r="Q228" s="279"/>
    </row>
    <row r="229" spans="17:17" ht="12.75" customHeight="1">
      <c r="Q229" s="279"/>
    </row>
    <row r="230" spans="17:17" ht="12.75" customHeight="1">
      <c r="Q230" s="279"/>
    </row>
    <row r="231" spans="17:17" ht="12.75" customHeight="1">
      <c r="Q231" s="279"/>
    </row>
    <row r="232" spans="17:17" ht="12.75" customHeight="1">
      <c r="Q232" s="279"/>
    </row>
    <row r="233" spans="17:17" ht="12.75" customHeight="1">
      <c r="Q233" s="279"/>
    </row>
    <row r="234" spans="17:17" ht="12.75" customHeight="1">
      <c r="Q234" s="279"/>
    </row>
    <row r="235" spans="17:17" ht="12.75" customHeight="1">
      <c r="Q235" s="279"/>
    </row>
    <row r="236" spans="17:17" ht="12.75" customHeight="1">
      <c r="Q236" s="279"/>
    </row>
    <row r="237" spans="17:17" ht="12.75" customHeight="1">
      <c r="Q237" s="279"/>
    </row>
    <row r="238" spans="17:17" ht="12.75" customHeight="1">
      <c r="Q238" s="279"/>
    </row>
    <row r="239" spans="17:17" ht="12.75" customHeight="1">
      <c r="Q239" s="279"/>
    </row>
    <row r="240" spans="17:17" ht="12.75" customHeight="1">
      <c r="Q240" s="279"/>
    </row>
    <row r="241" spans="17:17" ht="12.75" customHeight="1">
      <c r="Q241" s="279"/>
    </row>
    <row r="242" spans="17:17" ht="12.75" customHeight="1">
      <c r="Q242" s="279"/>
    </row>
    <row r="243" spans="17:17" ht="12.75" customHeight="1">
      <c r="Q243" s="279"/>
    </row>
    <row r="244" spans="17:17" ht="12.75" customHeight="1">
      <c r="Q244" s="279"/>
    </row>
    <row r="245" spans="17:17" ht="12.75" customHeight="1">
      <c r="Q245" s="279"/>
    </row>
    <row r="246" spans="17:17" ht="12.75" customHeight="1">
      <c r="Q246" s="279"/>
    </row>
    <row r="247" spans="17:17" ht="12.75" customHeight="1">
      <c r="Q247" s="279"/>
    </row>
    <row r="248" spans="17:17" ht="12.75" customHeight="1">
      <c r="Q248" s="279"/>
    </row>
    <row r="249" spans="17:17" ht="12.75" customHeight="1">
      <c r="Q249" s="279"/>
    </row>
    <row r="250" spans="17:17" ht="12.75" customHeight="1">
      <c r="Q250" s="279"/>
    </row>
    <row r="251" spans="17:17" ht="12.75" customHeight="1">
      <c r="Q251" s="279"/>
    </row>
    <row r="252" spans="17:17" ht="12.75" customHeight="1">
      <c r="Q252" s="279"/>
    </row>
    <row r="253" spans="17:17" ht="12.75" customHeight="1">
      <c r="Q253" s="279"/>
    </row>
    <row r="254" spans="17:17" ht="12.75" customHeight="1">
      <c r="Q254" s="279"/>
    </row>
    <row r="255" spans="17:17" ht="12.75" customHeight="1">
      <c r="Q255" s="279"/>
    </row>
    <row r="256" spans="17:17" ht="12.75" customHeight="1">
      <c r="Q256" s="279"/>
    </row>
    <row r="257" spans="17:17" ht="12.75" customHeight="1">
      <c r="Q257" s="279"/>
    </row>
    <row r="258" spans="17:17" ht="12.75" customHeight="1">
      <c r="Q258" s="279"/>
    </row>
    <row r="259" spans="17:17" ht="12.75" customHeight="1">
      <c r="Q259" s="279"/>
    </row>
    <row r="260" spans="17:17" ht="12.75" customHeight="1">
      <c r="Q260" s="279"/>
    </row>
    <row r="261" spans="17:17" ht="12.75" customHeight="1">
      <c r="Q261" s="279"/>
    </row>
    <row r="262" spans="17:17" ht="12.75" customHeight="1">
      <c r="Q262" s="279"/>
    </row>
    <row r="263" spans="17:17" ht="12.75" customHeight="1">
      <c r="Q263" s="279"/>
    </row>
    <row r="264" spans="17:17" ht="12.75" customHeight="1">
      <c r="Q264" s="279"/>
    </row>
    <row r="265" spans="17:17" ht="12.75" customHeight="1">
      <c r="Q265" s="279"/>
    </row>
    <row r="266" spans="17:17" ht="12.75" customHeight="1">
      <c r="Q266" s="279"/>
    </row>
    <row r="267" spans="17:17" ht="12.75" customHeight="1">
      <c r="Q267" s="279"/>
    </row>
    <row r="268" spans="17:17" ht="12.75" customHeight="1">
      <c r="Q268" s="279"/>
    </row>
    <row r="269" spans="17:17" ht="12.75" customHeight="1">
      <c r="Q269" s="279"/>
    </row>
    <row r="270" spans="17:17" ht="12.75" customHeight="1">
      <c r="Q270" s="279"/>
    </row>
    <row r="271" spans="17:17" ht="12.75" customHeight="1">
      <c r="Q271" s="279"/>
    </row>
    <row r="272" spans="17:17" ht="12.75" customHeight="1">
      <c r="Q272" s="279"/>
    </row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62">
    <mergeCell ref="C66:E6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B67:E67"/>
    <mergeCell ref="C68:D68"/>
    <mergeCell ref="F71:O71"/>
    <mergeCell ref="F72:G72"/>
    <mergeCell ref="H72:I72"/>
    <mergeCell ref="J72:K72"/>
    <mergeCell ref="L72:M72"/>
    <mergeCell ref="N72:O72"/>
    <mergeCell ref="B52:E52"/>
    <mergeCell ref="B53:E53"/>
    <mergeCell ref="D55:E55"/>
    <mergeCell ref="B54:E54"/>
    <mergeCell ref="B55:B56"/>
    <mergeCell ref="C55:C56"/>
    <mergeCell ref="B48:B49"/>
    <mergeCell ref="C48:D49"/>
    <mergeCell ref="C34:D34"/>
    <mergeCell ref="C35:D35"/>
    <mergeCell ref="C36:D36"/>
    <mergeCell ref="C37:D37"/>
    <mergeCell ref="C38:D38"/>
    <mergeCell ref="C40:D40"/>
    <mergeCell ref="C41:D41"/>
    <mergeCell ref="C42:D42"/>
    <mergeCell ref="C43:D43"/>
    <mergeCell ref="C44:D44"/>
    <mergeCell ref="C45:D45"/>
    <mergeCell ref="C46:D46"/>
    <mergeCell ref="C47:D47"/>
    <mergeCell ref="B28:P28"/>
    <mergeCell ref="B31:E31"/>
    <mergeCell ref="B32:B33"/>
    <mergeCell ref="B10:B11"/>
    <mergeCell ref="C10:C11"/>
    <mergeCell ref="E10:E11"/>
    <mergeCell ref="C16:D16"/>
    <mergeCell ref="P55:P56"/>
    <mergeCell ref="D56:E56"/>
    <mergeCell ref="F10:O10"/>
    <mergeCell ref="P10:P11"/>
    <mergeCell ref="X10:Y10"/>
    <mergeCell ref="F11:G11"/>
    <mergeCell ref="H11:I11"/>
    <mergeCell ref="J11:K11"/>
    <mergeCell ref="L11:M11"/>
    <mergeCell ref="C32:D33"/>
    <mergeCell ref="N11:O11"/>
    <mergeCell ref="S11:V11"/>
    <mergeCell ref="Q13:Q14"/>
    <mergeCell ref="Q18:Q21"/>
    <mergeCell ref="C23:D23"/>
    <mergeCell ref="B27:E27"/>
  </mergeCells>
  <conditionalFormatting sqref="E74 C76:D76">
    <cfRule type="cellIs" dxfId="320" priority="6" operator="greaterThan">
      <formula>0</formula>
    </cfRule>
  </conditionalFormatting>
  <conditionalFormatting sqref="V13">
    <cfRule type="cellIs" dxfId="319" priority="7" operator="lessThan">
      <formula>$U$13</formula>
    </cfRule>
  </conditionalFormatting>
  <conditionalFormatting sqref="V14">
    <cfRule type="cellIs" dxfId="318" priority="8" operator="lessThan">
      <formula>$U$14</formula>
    </cfRule>
  </conditionalFormatting>
  <conditionalFormatting sqref="V17">
    <cfRule type="cellIs" dxfId="317" priority="9" operator="lessThan">
      <formula>$U$17</formula>
    </cfRule>
  </conditionalFormatting>
  <conditionalFormatting sqref="F50:O50">
    <cfRule type="cellIs" dxfId="316" priority="10" operator="lessThan">
      <formula>$F$39/2</formula>
    </cfRule>
  </conditionalFormatting>
  <conditionalFormatting sqref="P53">
    <cfRule type="cellIs" dxfId="315" priority="11" operator="lessThan">
      <formula>#REF!</formula>
    </cfRule>
  </conditionalFormatting>
  <conditionalFormatting sqref="P53">
    <cfRule type="cellIs" dxfId="314" priority="12" operator="greaterThan">
      <formula>#REF!</formula>
    </cfRule>
  </conditionalFormatting>
  <conditionalFormatting sqref="N52:O52">
    <cfRule type="cellIs" dxfId="313" priority="34" operator="lessThan">
      <formula>#REF!</formula>
    </cfRule>
  </conditionalFormatting>
  <conditionalFormatting sqref="N52:O52">
    <cfRule type="cellIs" dxfId="312" priority="35" operator="greaterThan">
      <formula>#REF!</formula>
    </cfRule>
  </conditionalFormatting>
  <conditionalFormatting sqref="H51">
    <cfRule type="cellIs" dxfId="311" priority="36" operator="lessThan">
      <formula>$H$52</formula>
    </cfRule>
  </conditionalFormatting>
  <conditionalFormatting sqref="H51">
    <cfRule type="cellIs" dxfId="310" priority="37" operator="greaterThan">
      <formula>$H$52</formula>
    </cfRule>
  </conditionalFormatting>
  <conditionalFormatting sqref="I51">
    <cfRule type="cellIs" dxfId="309" priority="38" operator="lessThan">
      <formula>$I$52</formula>
    </cfRule>
  </conditionalFormatting>
  <conditionalFormatting sqref="I51">
    <cfRule type="cellIs" dxfId="308" priority="39" operator="greaterThan">
      <formula>$I$52</formula>
    </cfRule>
  </conditionalFormatting>
  <conditionalFormatting sqref="J51">
    <cfRule type="cellIs" dxfId="307" priority="40" operator="lessThan">
      <formula>$J$52</formula>
    </cfRule>
  </conditionalFormatting>
  <conditionalFormatting sqref="J51">
    <cfRule type="cellIs" dxfId="306" priority="41" operator="greaterThan">
      <formula>$J$52</formula>
    </cfRule>
  </conditionalFormatting>
  <conditionalFormatting sqref="K51">
    <cfRule type="cellIs" dxfId="305" priority="42" operator="lessThan">
      <formula>$K$52</formula>
    </cfRule>
  </conditionalFormatting>
  <conditionalFormatting sqref="K51">
    <cfRule type="cellIs" dxfId="304" priority="43" operator="greaterThan">
      <formula>$K$52</formula>
    </cfRule>
  </conditionalFormatting>
  <conditionalFormatting sqref="L51">
    <cfRule type="cellIs" dxfId="303" priority="44" operator="lessThan">
      <formula>$L$52</formula>
    </cfRule>
  </conditionalFormatting>
  <conditionalFormatting sqref="L51">
    <cfRule type="cellIs" dxfId="302" priority="45" operator="greaterThan">
      <formula>$L$52</formula>
    </cfRule>
  </conditionalFormatting>
  <conditionalFormatting sqref="M51">
    <cfRule type="cellIs" dxfId="301" priority="46" operator="lessThan">
      <formula>$M$52</formula>
    </cfRule>
  </conditionalFormatting>
  <conditionalFormatting sqref="M51">
    <cfRule type="cellIs" dxfId="300" priority="47" operator="greaterThan">
      <formula>$M$52</formula>
    </cfRule>
  </conditionalFormatting>
  <conditionalFormatting sqref="N51">
    <cfRule type="cellIs" dxfId="299" priority="48" operator="lessThan">
      <formula>$N$52</formula>
    </cfRule>
  </conditionalFormatting>
  <conditionalFormatting sqref="N51">
    <cfRule type="cellIs" dxfId="298" priority="49" operator="greaterThan">
      <formula>$N$52</formula>
    </cfRule>
  </conditionalFormatting>
  <conditionalFormatting sqref="O51">
    <cfRule type="cellIs" dxfId="297" priority="50" operator="lessThan">
      <formula>$O$52</formula>
    </cfRule>
  </conditionalFormatting>
  <conditionalFormatting sqref="O51">
    <cfRule type="cellIs" dxfId="296" priority="51" operator="greaterThan">
      <formula>$O$52</formula>
    </cfRule>
  </conditionalFormatting>
  <conditionalFormatting sqref="F54:G54">
    <cfRule type="cellIs" dxfId="295" priority="5" operator="notEqual">
      <formula>$F$72</formula>
    </cfRule>
  </conditionalFormatting>
  <conditionalFormatting sqref="H54:I54">
    <cfRule type="cellIs" dxfId="294" priority="4" operator="notEqual">
      <formula>$H$72</formula>
    </cfRule>
  </conditionalFormatting>
  <conditionalFormatting sqref="J54:K54">
    <cfRule type="cellIs" dxfId="293" priority="3" operator="notEqual">
      <formula>$J$72</formula>
    </cfRule>
  </conditionalFormatting>
  <conditionalFormatting sqref="L54:M54">
    <cfRule type="cellIs" dxfId="292" priority="2" operator="notEqual">
      <formula>$L$72</formula>
    </cfRule>
  </conditionalFormatting>
  <conditionalFormatting sqref="N54:O54">
    <cfRule type="cellIs" dxfId="291" priority="1" operator="notEqual">
      <formula>$N$72</formula>
    </cfRule>
  </conditionalFormatting>
  <dataValidations count="6">
    <dataValidation type="list" allowBlank="1" showErrorMessage="1" sqref="D30">
      <formula1>$Y$13:$Y$16</formula1>
    </dataValidation>
    <dataValidation type="list" allowBlank="1" showErrorMessage="1" sqref="C29:C30">
      <formula1>$Y$12:$Y$20</formula1>
    </dataValidation>
    <dataValidation type="list" allowBlank="1" showErrorMessage="1" sqref="D29">
      <formula1>$T$21:$T$23</formula1>
    </dataValidation>
    <dataValidation type="list" allowBlank="1" showErrorMessage="1" sqref="D13:D14">
      <formula1>$T$21:$T$24</formula1>
    </dataValidation>
    <dataValidation type="list" allowBlank="1" showErrorMessage="1" sqref="E32:E38 F53:O53 E40:E44 E48:E49">
      <formula1>$T$13:$T$17</formula1>
    </dataValidation>
    <dataValidation type="list" allowBlank="1" showErrorMessage="1" sqref="E45:E47">
      <formula1>$T$13:$T$18</formula1>
    </dataValidation>
  </dataValidations>
  <printOptions horizontalCentered="1"/>
  <pageMargins left="0.78740157480314965" right="0.39370078740157483" top="0.98425196850393704" bottom="0.98425196850393704" header="0" footer="0"/>
  <pageSetup paperSize="9" scale="42" fitToHeight="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998"/>
  <sheetViews>
    <sheetView zoomScale="85" zoomScaleNormal="85" workbookViewId="0">
      <pane ySplit="11" topLeftCell="A22" activePane="bottomLeft" state="frozen"/>
      <selection pane="bottomLeft" activeCell="C46" sqref="C46:D46"/>
    </sheetView>
  </sheetViews>
  <sheetFormatPr defaultColWidth="14.44140625" defaultRowHeight="15" customHeight="1"/>
  <cols>
    <col min="1" max="1" width="21.44140625" customWidth="1"/>
    <col min="2" max="2" width="3.44140625" customWidth="1"/>
    <col min="3" max="3" width="31.5546875" customWidth="1"/>
    <col min="4" max="4" width="10.77734375" customWidth="1"/>
    <col min="5" max="5" width="12" customWidth="1"/>
    <col min="6" max="9" width="5.77734375" customWidth="1"/>
    <col min="10" max="10" width="5.44140625" customWidth="1"/>
    <col min="11" max="11" width="6.6640625" customWidth="1"/>
    <col min="12" max="13" width="5.77734375" customWidth="1"/>
    <col min="14" max="14" width="7.21875" customWidth="1"/>
    <col min="15" max="15" width="5.77734375" customWidth="1"/>
    <col min="16" max="16" width="21.21875" customWidth="1"/>
    <col min="17" max="17" width="8" customWidth="1"/>
    <col min="18" max="19" width="8.77734375" customWidth="1"/>
    <col min="20" max="20" width="19.44140625" customWidth="1"/>
    <col min="21" max="22" width="14.21875" customWidth="1"/>
    <col min="23" max="23" width="15.77734375" customWidth="1"/>
    <col min="24" max="24" width="40.21875" customWidth="1"/>
    <col min="25" max="25" width="24.5546875" customWidth="1"/>
  </cols>
  <sheetData>
    <row r="1" spans="1:25" ht="20.25" customHeight="1">
      <c r="B1" s="2" t="s">
        <v>1</v>
      </c>
      <c r="Q1" s="5"/>
    </row>
    <row r="2" spans="1:25" ht="12.75" customHeight="1">
      <c r="B2" s="11" t="s">
        <v>100</v>
      </c>
      <c r="C2" s="11"/>
      <c r="D2" s="13"/>
      <c r="E2" s="15"/>
      <c r="L2" s="15"/>
      <c r="M2" s="15"/>
      <c r="N2" s="15"/>
      <c r="O2" s="15"/>
      <c r="Q2" s="5"/>
    </row>
    <row r="3" spans="1:25" ht="12.75" customHeight="1">
      <c r="B3" s="6" t="s">
        <v>15</v>
      </c>
      <c r="L3" s="17"/>
      <c r="M3" s="17"/>
      <c r="N3" s="17"/>
      <c r="Q3" s="5"/>
    </row>
    <row r="4" spans="1:25" ht="12.75" customHeight="1">
      <c r="B4" s="6" t="s">
        <v>16</v>
      </c>
      <c r="L4" s="17"/>
      <c r="M4" s="17"/>
      <c r="N4" s="17"/>
      <c r="Q4" s="5"/>
    </row>
    <row r="5" spans="1:25" ht="12.75" customHeight="1">
      <c r="B5" s="6" t="s">
        <v>17</v>
      </c>
      <c r="D5" s="15" t="str">
        <f>IF($C$29=0," ",$C$29)</f>
        <v>język obcy nowożytny</v>
      </c>
      <c r="H5" s="15" t="str">
        <f>IF(C30=0," ",C30)</f>
        <v>matematyka</v>
      </c>
      <c r="L5" s="17"/>
      <c r="M5" s="17"/>
      <c r="N5" s="17"/>
      <c r="Q5" s="5"/>
    </row>
    <row r="6" spans="1:25" ht="12.75" customHeight="1">
      <c r="B6" s="6" t="s">
        <v>22</v>
      </c>
      <c r="D6" s="15"/>
      <c r="H6" s="15"/>
      <c r="L6" s="17"/>
      <c r="M6" s="17"/>
      <c r="N6" s="17"/>
      <c r="Q6" s="5"/>
    </row>
    <row r="7" spans="1:25" ht="12.75" customHeight="1">
      <c r="B7" s="6"/>
      <c r="C7" s="27" t="s">
        <v>103</v>
      </c>
      <c r="D7" s="93" t="s">
        <v>104</v>
      </c>
      <c r="H7" s="15"/>
      <c r="L7" s="17"/>
      <c r="M7" s="17"/>
      <c r="N7" s="17"/>
      <c r="Q7" s="5"/>
    </row>
    <row r="8" spans="1:25" ht="12.75" customHeight="1">
      <c r="B8" s="6"/>
      <c r="C8" s="27" t="s">
        <v>107</v>
      </c>
      <c r="D8" s="93" t="s">
        <v>108</v>
      </c>
      <c r="H8" s="15"/>
      <c r="L8" s="17"/>
      <c r="M8" s="17"/>
      <c r="N8" s="17"/>
      <c r="Q8" s="5"/>
    </row>
    <row r="9" spans="1:25" ht="12.75" customHeight="1">
      <c r="Q9" s="5"/>
    </row>
    <row r="10" spans="1:25" ht="24.75" customHeight="1">
      <c r="B10" s="816" t="s">
        <v>4</v>
      </c>
      <c r="C10" s="843" t="s">
        <v>5</v>
      </c>
      <c r="D10" s="56"/>
      <c r="E10" s="846"/>
      <c r="F10" s="845" t="s">
        <v>6</v>
      </c>
      <c r="G10" s="703"/>
      <c r="H10" s="703"/>
      <c r="I10" s="703"/>
      <c r="J10" s="703"/>
      <c r="K10" s="703"/>
      <c r="L10" s="703"/>
      <c r="M10" s="703"/>
      <c r="N10" s="703"/>
      <c r="O10" s="704"/>
      <c r="P10" s="753" t="s">
        <v>44</v>
      </c>
      <c r="Q10" s="7"/>
      <c r="X10" s="747" t="s">
        <v>7</v>
      </c>
      <c r="Y10" s="704"/>
    </row>
    <row r="11" spans="1:25" ht="25.5" customHeight="1">
      <c r="B11" s="710"/>
      <c r="C11" s="844"/>
      <c r="D11" s="57"/>
      <c r="E11" s="847"/>
      <c r="F11" s="845" t="s">
        <v>8</v>
      </c>
      <c r="G11" s="704"/>
      <c r="H11" s="845" t="s">
        <v>9</v>
      </c>
      <c r="I11" s="704"/>
      <c r="J11" s="845" t="s">
        <v>10</v>
      </c>
      <c r="K11" s="704"/>
      <c r="L11" s="845" t="s">
        <v>11</v>
      </c>
      <c r="M11" s="704"/>
      <c r="N11" s="756" t="s">
        <v>45</v>
      </c>
      <c r="O11" s="704"/>
      <c r="P11" s="710"/>
      <c r="Q11" s="7"/>
      <c r="S11" s="747" t="s">
        <v>46</v>
      </c>
      <c r="T11" s="703"/>
      <c r="U11" s="703"/>
      <c r="V11" s="704"/>
      <c r="X11" s="8" t="s">
        <v>47</v>
      </c>
      <c r="Y11" s="38" t="s">
        <v>48</v>
      </c>
    </row>
    <row r="12" spans="1:25" ht="12.75" customHeight="1">
      <c r="A12" s="9"/>
      <c r="B12" s="10">
        <v>1</v>
      </c>
      <c r="C12" s="41" t="s">
        <v>14</v>
      </c>
      <c r="D12" s="43"/>
      <c r="E12" s="44" t="s">
        <v>49</v>
      </c>
      <c r="F12" s="45">
        <v>3</v>
      </c>
      <c r="G12" s="45">
        <v>3</v>
      </c>
      <c r="H12" s="45">
        <v>3</v>
      </c>
      <c r="I12" s="45">
        <v>3</v>
      </c>
      <c r="J12" s="45">
        <v>3</v>
      </c>
      <c r="K12" s="45">
        <v>3</v>
      </c>
      <c r="L12" s="45">
        <v>3</v>
      </c>
      <c r="M12" s="45">
        <v>3</v>
      </c>
      <c r="N12" s="45">
        <v>4</v>
      </c>
      <c r="O12" s="45">
        <v>4</v>
      </c>
      <c r="P12" s="21">
        <f t="shared" ref="P12:P27" si="0">SUM(F12:O12)/2</f>
        <v>16</v>
      </c>
      <c r="Q12" s="23"/>
      <c r="S12" s="25"/>
      <c r="T12" s="25" t="s">
        <v>50</v>
      </c>
      <c r="U12" s="25" t="s">
        <v>51</v>
      </c>
      <c r="V12" s="25" t="s">
        <v>52</v>
      </c>
      <c r="X12" s="25"/>
      <c r="Y12" s="25"/>
    </row>
    <row r="13" spans="1:25" ht="12.75" customHeight="1">
      <c r="A13" s="9"/>
      <c r="B13" s="10">
        <v>2</v>
      </c>
      <c r="C13" s="41" t="s">
        <v>24</v>
      </c>
      <c r="D13" s="48" t="s">
        <v>53</v>
      </c>
      <c r="E13" s="44" t="s">
        <v>54</v>
      </c>
      <c r="F13" s="45">
        <v>2</v>
      </c>
      <c r="G13" s="45">
        <v>2</v>
      </c>
      <c r="H13" s="45">
        <v>2</v>
      </c>
      <c r="I13" s="45">
        <v>2</v>
      </c>
      <c r="J13" s="45">
        <v>2</v>
      </c>
      <c r="K13" s="45">
        <v>2</v>
      </c>
      <c r="L13" s="45">
        <v>3</v>
      </c>
      <c r="M13" s="45">
        <v>3</v>
      </c>
      <c r="N13" s="45">
        <v>3</v>
      </c>
      <c r="O13" s="45">
        <v>3</v>
      </c>
      <c r="P13" s="21">
        <f t="shared" si="0"/>
        <v>12</v>
      </c>
      <c r="Q13" s="709">
        <f>SUM(P13:P14)</f>
        <v>20</v>
      </c>
      <c r="S13" s="25" t="s">
        <v>55</v>
      </c>
      <c r="T13" s="51" t="s">
        <v>103</v>
      </c>
      <c r="U13" s="18">
        <v>650</v>
      </c>
      <c r="V13" s="18" t="e">
        <f>SUMIF($E$32:$E$38,$T13,#REF!)+SUMIF($E$40:$E$48,$T13,#REF!)</f>
        <v>#REF!</v>
      </c>
      <c r="X13" s="25" t="s">
        <v>14</v>
      </c>
      <c r="Y13" s="25" t="s">
        <v>24</v>
      </c>
    </row>
    <row r="14" spans="1:25" ht="12.75" customHeight="1">
      <c r="A14" s="9"/>
      <c r="B14" s="10">
        <v>3</v>
      </c>
      <c r="C14" s="41" t="s">
        <v>56</v>
      </c>
      <c r="D14" s="48" t="s">
        <v>57</v>
      </c>
      <c r="E14" s="44" t="s">
        <v>49</v>
      </c>
      <c r="F14" s="45">
        <v>2</v>
      </c>
      <c r="G14" s="45">
        <v>2</v>
      </c>
      <c r="H14" s="45">
        <v>2</v>
      </c>
      <c r="I14" s="45">
        <v>2</v>
      </c>
      <c r="J14" s="45">
        <v>2</v>
      </c>
      <c r="K14" s="45">
        <v>2</v>
      </c>
      <c r="L14" s="45">
        <v>1</v>
      </c>
      <c r="M14" s="45">
        <v>1</v>
      </c>
      <c r="N14" s="45">
        <v>1</v>
      </c>
      <c r="O14" s="45">
        <v>1</v>
      </c>
      <c r="P14" s="21">
        <f t="shared" si="0"/>
        <v>8</v>
      </c>
      <c r="Q14" s="710"/>
      <c r="S14" s="25" t="s">
        <v>58</v>
      </c>
      <c r="T14" s="51" t="s">
        <v>107</v>
      </c>
      <c r="U14" s="18">
        <v>450</v>
      </c>
      <c r="V14" s="18" t="e">
        <f>SUMIF($E$32:$E$38,$T14,#REF!)+SUMIF($E$40:$E$48,$T14,#REF!)</f>
        <v>#REF!</v>
      </c>
      <c r="X14" s="25" t="s">
        <v>29</v>
      </c>
      <c r="Y14" s="25" t="s">
        <v>26</v>
      </c>
    </row>
    <row r="15" spans="1:25" ht="12.75" customHeight="1">
      <c r="A15" s="9"/>
      <c r="B15" s="10">
        <v>4</v>
      </c>
      <c r="C15" s="41" t="s">
        <v>26</v>
      </c>
      <c r="D15" s="43"/>
      <c r="E15" s="44" t="s">
        <v>49</v>
      </c>
      <c r="F15" s="45">
        <v>1</v>
      </c>
      <c r="G15" s="45">
        <v>1</v>
      </c>
      <c r="H15" s="45">
        <v>1</v>
      </c>
      <c r="I15" s="45">
        <v>1</v>
      </c>
      <c r="J15" s="45">
        <v>2</v>
      </c>
      <c r="K15" s="45">
        <v>2</v>
      </c>
      <c r="L15" s="45">
        <v>2</v>
      </c>
      <c r="M15" s="45">
        <v>2</v>
      </c>
      <c r="N15" s="45">
        <v>2</v>
      </c>
      <c r="O15" s="45"/>
      <c r="P15" s="21">
        <f t="shared" si="0"/>
        <v>7</v>
      </c>
      <c r="Q15" s="23"/>
      <c r="S15" s="488" t="s">
        <v>145</v>
      </c>
      <c r="T15" s="489" t="s">
        <v>306</v>
      </c>
      <c r="U15" s="488"/>
      <c r="X15" s="25" t="s">
        <v>30</v>
      </c>
      <c r="Y15" s="25" t="s">
        <v>31</v>
      </c>
    </row>
    <row r="16" spans="1:25" ht="12.75" customHeight="1">
      <c r="A16" s="9"/>
      <c r="B16" s="10">
        <v>5</v>
      </c>
      <c r="C16" s="733" t="s">
        <v>341</v>
      </c>
      <c r="D16" s="734"/>
      <c r="E16" s="44" t="s">
        <v>49</v>
      </c>
      <c r="F16" s="45"/>
      <c r="G16" s="45"/>
      <c r="H16" s="45">
        <v>1</v>
      </c>
      <c r="I16" s="45">
        <v>1</v>
      </c>
      <c r="J16" s="45">
        <v>1</v>
      </c>
      <c r="K16" s="45">
        <v>1</v>
      </c>
      <c r="L16" s="45">
        <v>1</v>
      </c>
      <c r="M16" s="45">
        <v>1</v>
      </c>
      <c r="N16" s="45"/>
      <c r="O16" s="45"/>
      <c r="P16" s="21">
        <f t="shared" si="0"/>
        <v>3</v>
      </c>
      <c r="Q16" s="23"/>
      <c r="S16" s="53"/>
      <c r="T16" s="54"/>
      <c r="U16" s="23"/>
      <c r="V16" s="23"/>
      <c r="X16" s="25" t="s">
        <v>33</v>
      </c>
      <c r="Y16" s="25" t="s">
        <v>34</v>
      </c>
    </row>
    <row r="17" spans="1:25" ht="12.75" customHeight="1">
      <c r="A17" s="9"/>
      <c r="B17" s="10">
        <v>6</v>
      </c>
      <c r="C17" s="293" t="s">
        <v>285</v>
      </c>
      <c r="D17" s="300"/>
      <c r="E17" s="294" t="str">
        <f>IF(OR($C$29=C17,$C$30=C17),"R","P")</f>
        <v>P</v>
      </c>
      <c r="F17" s="45">
        <v>1</v>
      </c>
      <c r="G17" s="45">
        <v>1</v>
      </c>
      <c r="H17" s="45">
        <v>1</v>
      </c>
      <c r="I17" s="45">
        <v>1</v>
      </c>
      <c r="J17" s="45"/>
      <c r="K17" s="45"/>
      <c r="L17" s="45"/>
      <c r="M17" s="45"/>
      <c r="N17" s="45"/>
      <c r="O17" s="45"/>
      <c r="P17" s="21">
        <f t="shared" si="0"/>
        <v>2</v>
      </c>
      <c r="Q17" s="23"/>
      <c r="X17" s="25" t="s">
        <v>35</v>
      </c>
      <c r="Y17" s="25" t="s">
        <v>36</v>
      </c>
    </row>
    <row r="18" spans="1:25" ht="12.75" customHeight="1">
      <c r="A18" s="9"/>
      <c r="B18" s="10">
        <v>7</v>
      </c>
      <c r="C18" s="41" t="s">
        <v>31</v>
      </c>
      <c r="D18" s="43"/>
      <c r="E18" s="44" t="s">
        <v>49</v>
      </c>
      <c r="F18" s="55">
        <v>1</v>
      </c>
      <c r="G18" s="55">
        <v>1</v>
      </c>
      <c r="H18" s="55">
        <v>1</v>
      </c>
      <c r="I18" s="55">
        <v>1</v>
      </c>
      <c r="J18" s="55">
        <v>1</v>
      </c>
      <c r="K18" s="55">
        <v>1</v>
      </c>
      <c r="L18" s="55">
        <v>1</v>
      </c>
      <c r="M18" s="55">
        <v>1</v>
      </c>
      <c r="N18" s="45"/>
      <c r="O18" s="45"/>
      <c r="P18" s="21">
        <f t="shared" si="0"/>
        <v>4</v>
      </c>
      <c r="Q18" s="709">
        <f>SUM(P18:P21)</f>
        <v>16</v>
      </c>
      <c r="X18" s="25" t="s">
        <v>37</v>
      </c>
      <c r="Y18" s="25" t="s">
        <v>38</v>
      </c>
    </row>
    <row r="19" spans="1:25" ht="12.75" customHeight="1">
      <c r="A19" s="9"/>
      <c r="B19" s="10">
        <v>8</v>
      </c>
      <c r="C19" s="41" t="s">
        <v>34</v>
      </c>
      <c r="D19" s="43"/>
      <c r="E19" s="44" t="s">
        <v>49</v>
      </c>
      <c r="F19" s="55">
        <v>1</v>
      </c>
      <c r="G19" s="55">
        <v>1</v>
      </c>
      <c r="H19" s="55">
        <v>1</v>
      </c>
      <c r="I19" s="55">
        <v>1</v>
      </c>
      <c r="J19" s="55">
        <v>1</v>
      </c>
      <c r="K19" s="55">
        <v>1</v>
      </c>
      <c r="L19" s="55">
        <v>1</v>
      </c>
      <c r="M19" s="55">
        <v>1</v>
      </c>
      <c r="N19" s="45"/>
      <c r="O19" s="45"/>
      <c r="P19" s="21">
        <f t="shared" si="0"/>
        <v>4</v>
      </c>
      <c r="Q19" s="750"/>
      <c r="X19" s="25"/>
      <c r="Y19" s="25" t="s">
        <v>39</v>
      </c>
    </row>
    <row r="20" spans="1:25" ht="12.75" customHeight="1">
      <c r="A20" s="9"/>
      <c r="B20" s="10">
        <v>9</v>
      </c>
      <c r="C20" s="41" t="s">
        <v>36</v>
      </c>
      <c r="D20" s="43"/>
      <c r="E20" s="44" t="s">
        <v>49</v>
      </c>
      <c r="F20" s="55">
        <v>1</v>
      </c>
      <c r="G20" s="55">
        <v>1</v>
      </c>
      <c r="H20" s="55">
        <v>1</v>
      </c>
      <c r="I20" s="55">
        <v>1</v>
      </c>
      <c r="J20" s="55">
        <v>1</v>
      </c>
      <c r="K20" s="55">
        <v>1</v>
      </c>
      <c r="L20" s="55">
        <v>1</v>
      </c>
      <c r="M20" s="55">
        <v>1</v>
      </c>
      <c r="N20" s="45"/>
      <c r="O20" s="45"/>
      <c r="P20" s="21">
        <f t="shared" si="0"/>
        <v>4</v>
      </c>
      <c r="Q20" s="750"/>
      <c r="S20" t="s">
        <v>65</v>
      </c>
      <c r="X20" s="25"/>
      <c r="Y20" s="25" t="s">
        <v>40</v>
      </c>
    </row>
    <row r="21" spans="1:25" ht="12.75" customHeight="1">
      <c r="A21" s="9"/>
      <c r="B21" s="10">
        <v>10</v>
      </c>
      <c r="C21" s="41" t="s">
        <v>38</v>
      </c>
      <c r="D21" s="43"/>
      <c r="E21" s="44" t="s">
        <v>49</v>
      </c>
      <c r="F21" s="55">
        <v>1</v>
      </c>
      <c r="G21" s="55">
        <v>1</v>
      </c>
      <c r="H21" s="55">
        <v>1</v>
      </c>
      <c r="I21" s="55">
        <v>1</v>
      </c>
      <c r="J21" s="55">
        <v>1</v>
      </c>
      <c r="K21" s="55">
        <v>1</v>
      </c>
      <c r="L21" s="55">
        <v>1</v>
      </c>
      <c r="M21" s="55">
        <v>1</v>
      </c>
      <c r="N21" s="45"/>
      <c r="O21" s="45"/>
      <c r="P21" s="21">
        <f t="shared" si="0"/>
        <v>4</v>
      </c>
      <c r="Q21" s="710"/>
      <c r="T21" s="15" t="s">
        <v>66</v>
      </c>
      <c r="U21" s="53" t="s">
        <v>67</v>
      </c>
      <c r="X21" s="5"/>
      <c r="Y21" s="5"/>
    </row>
    <row r="22" spans="1:25" ht="12.75" customHeight="1">
      <c r="A22" s="9"/>
      <c r="B22" s="10">
        <v>11</v>
      </c>
      <c r="C22" s="41" t="s">
        <v>39</v>
      </c>
      <c r="D22" s="43"/>
      <c r="E22" s="44" t="s">
        <v>54</v>
      </c>
      <c r="F22" s="45">
        <v>2</v>
      </c>
      <c r="G22" s="45">
        <v>2</v>
      </c>
      <c r="H22" s="45">
        <v>3</v>
      </c>
      <c r="I22" s="45">
        <v>3</v>
      </c>
      <c r="J22" s="45">
        <v>3</v>
      </c>
      <c r="K22" s="45">
        <v>3</v>
      </c>
      <c r="L22" s="45">
        <v>3</v>
      </c>
      <c r="M22" s="45">
        <v>3</v>
      </c>
      <c r="N22" s="45">
        <v>3</v>
      </c>
      <c r="O22" s="45">
        <v>3</v>
      </c>
      <c r="P22" s="21">
        <f t="shared" si="0"/>
        <v>14</v>
      </c>
      <c r="Q22" s="23"/>
      <c r="T22" s="15" t="s">
        <v>53</v>
      </c>
      <c r="U22" s="53" t="s">
        <v>68</v>
      </c>
      <c r="X22" s="5"/>
      <c r="Y22" s="5"/>
    </row>
    <row r="23" spans="1:25" ht="12.75" customHeight="1">
      <c r="A23" s="9"/>
      <c r="B23" s="10">
        <v>12</v>
      </c>
      <c r="C23" s="732" t="s">
        <v>40</v>
      </c>
      <c r="D23" s="703"/>
      <c r="E23" s="44" t="s">
        <v>49</v>
      </c>
      <c r="F23" s="45">
        <v>2</v>
      </c>
      <c r="G23" s="45">
        <v>2</v>
      </c>
      <c r="H23" s="45">
        <v>1</v>
      </c>
      <c r="I23" s="45">
        <v>1</v>
      </c>
      <c r="J23" s="45"/>
      <c r="K23" s="45"/>
      <c r="L23" s="45"/>
      <c r="M23" s="45"/>
      <c r="N23" s="45"/>
      <c r="O23" s="45"/>
      <c r="P23" s="21">
        <f t="shared" si="0"/>
        <v>3</v>
      </c>
      <c r="Q23" s="23"/>
      <c r="T23" s="15" t="s">
        <v>69</v>
      </c>
      <c r="U23" s="53" t="s">
        <v>70</v>
      </c>
    </row>
    <row r="24" spans="1:25" ht="12.75" customHeight="1">
      <c r="A24" s="9"/>
      <c r="B24" s="10">
        <v>13</v>
      </c>
      <c r="C24" s="41" t="s">
        <v>72</v>
      </c>
      <c r="D24" s="43"/>
      <c r="E24" s="44"/>
      <c r="F24" s="45">
        <v>3</v>
      </c>
      <c r="G24" s="45">
        <v>3</v>
      </c>
      <c r="H24" s="45">
        <v>3</v>
      </c>
      <c r="I24" s="45">
        <v>3</v>
      </c>
      <c r="J24" s="45">
        <v>3</v>
      </c>
      <c r="K24" s="45">
        <v>3</v>
      </c>
      <c r="L24" s="45">
        <v>3</v>
      </c>
      <c r="M24" s="45">
        <v>3</v>
      </c>
      <c r="N24" s="45">
        <v>3</v>
      </c>
      <c r="O24" s="45">
        <v>3</v>
      </c>
      <c r="P24" s="21">
        <f t="shared" si="0"/>
        <v>15</v>
      </c>
      <c r="Q24" s="23"/>
      <c r="T24" s="15" t="s">
        <v>57</v>
      </c>
      <c r="U24" s="53" t="s">
        <v>71</v>
      </c>
    </row>
    <row r="25" spans="1:25" ht="12.75" customHeight="1">
      <c r="A25" s="9"/>
      <c r="B25" s="10">
        <v>14</v>
      </c>
      <c r="C25" s="41" t="s">
        <v>73</v>
      </c>
      <c r="D25" s="43"/>
      <c r="E25" s="44"/>
      <c r="F25" s="45">
        <v>1</v>
      </c>
      <c r="G25" s="45">
        <v>1</v>
      </c>
      <c r="H25" s="45"/>
      <c r="I25" s="45"/>
      <c r="J25" s="45"/>
      <c r="K25" s="45"/>
      <c r="L25" s="45"/>
      <c r="M25" s="45"/>
      <c r="N25" s="45"/>
      <c r="O25" s="45"/>
      <c r="P25" s="21">
        <f t="shared" si="0"/>
        <v>1</v>
      </c>
      <c r="Q25" s="23"/>
    </row>
    <row r="26" spans="1:25" ht="12.75" customHeight="1">
      <c r="A26" s="9"/>
      <c r="B26" s="10">
        <v>15</v>
      </c>
      <c r="C26" s="41" t="s">
        <v>74</v>
      </c>
      <c r="D26" s="43"/>
      <c r="E26" s="44"/>
      <c r="F26" s="45">
        <v>1</v>
      </c>
      <c r="G26" s="45">
        <v>1</v>
      </c>
      <c r="H26" s="45">
        <v>1</v>
      </c>
      <c r="I26" s="45">
        <v>1</v>
      </c>
      <c r="J26" s="45">
        <v>1</v>
      </c>
      <c r="K26" s="45">
        <v>1</v>
      </c>
      <c r="L26" s="45">
        <v>1</v>
      </c>
      <c r="M26" s="45">
        <v>1</v>
      </c>
      <c r="N26" s="45">
        <v>1</v>
      </c>
      <c r="O26" s="45">
        <v>1</v>
      </c>
      <c r="P26" s="21">
        <f t="shared" si="0"/>
        <v>5</v>
      </c>
      <c r="Q26" s="23"/>
    </row>
    <row r="27" spans="1:25" ht="24.75" customHeight="1">
      <c r="B27" s="729" t="s">
        <v>75</v>
      </c>
      <c r="C27" s="730"/>
      <c r="D27" s="730"/>
      <c r="E27" s="731"/>
      <c r="F27" s="72">
        <f t="shared" ref="F27:O27" si="1">SUM(F12:F26)</f>
        <v>22</v>
      </c>
      <c r="G27" s="72">
        <f t="shared" si="1"/>
        <v>22</v>
      </c>
      <c r="H27" s="72">
        <f t="shared" si="1"/>
        <v>22</v>
      </c>
      <c r="I27" s="72">
        <f t="shared" si="1"/>
        <v>22</v>
      </c>
      <c r="J27" s="72">
        <f t="shared" si="1"/>
        <v>21</v>
      </c>
      <c r="K27" s="72">
        <f t="shared" si="1"/>
        <v>21</v>
      </c>
      <c r="L27" s="72">
        <f t="shared" si="1"/>
        <v>21</v>
      </c>
      <c r="M27" s="72">
        <f t="shared" si="1"/>
        <v>21</v>
      </c>
      <c r="N27" s="72">
        <f t="shared" si="1"/>
        <v>17</v>
      </c>
      <c r="O27" s="72">
        <f t="shared" si="1"/>
        <v>15</v>
      </c>
      <c r="P27" s="72">
        <f t="shared" si="0"/>
        <v>102</v>
      </c>
      <c r="Q27" s="23"/>
      <c r="S27" s="15"/>
      <c r="T27" s="60"/>
      <c r="X27" s="60"/>
    </row>
    <row r="28" spans="1:25" ht="12.75" customHeight="1">
      <c r="B28" s="823" t="s">
        <v>76</v>
      </c>
      <c r="C28" s="703"/>
      <c r="D28" s="703"/>
      <c r="E28" s="703"/>
      <c r="F28" s="703"/>
      <c r="G28" s="703"/>
      <c r="H28" s="703"/>
      <c r="I28" s="703"/>
      <c r="J28" s="703"/>
      <c r="K28" s="703"/>
      <c r="L28" s="703"/>
      <c r="M28" s="703"/>
      <c r="N28" s="703"/>
      <c r="O28" s="703"/>
      <c r="P28" s="824"/>
      <c r="Q28" s="23"/>
      <c r="S28" s="15"/>
      <c r="X28" s="60"/>
    </row>
    <row r="29" spans="1:25" ht="12.75" customHeight="1">
      <c r="B29" s="65">
        <v>1</v>
      </c>
      <c r="C29" s="49" t="s">
        <v>24</v>
      </c>
      <c r="D29" s="76" t="s">
        <v>53</v>
      </c>
      <c r="E29" s="18"/>
      <c r="F29" s="278"/>
      <c r="G29" s="278"/>
      <c r="H29" s="278"/>
      <c r="I29" s="278"/>
      <c r="J29" s="278">
        <v>1</v>
      </c>
      <c r="K29" s="278">
        <v>1</v>
      </c>
      <c r="L29" s="278">
        <v>1</v>
      </c>
      <c r="M29" s="278">
        <v>1</v>
      </c>
      <c r="N29" s="278"/>
      <c r="O29" s="278"/>
      <c r="P29" s="47">
        <f t="shared" ref="P29:P50" si="2">SUM(F29:O29)/2</f>
        <v>2</v>
      </c>
      <c r="Q29" s="23"/>
      <c r="U29" s="60"/>
      <c r="V29" s="60"/>
      <c r="W29" s="60"/>
      <c r="X29" s="60"/>
    </row>
    <row r="30" spans="1:25" ht="12.75" customHeight="1">
      <c r="B30" s="69">
        <v>2</v>
      </c>
      <c r="C30" s="49" t="s">
        <v>39</v>
      </c>
      <c r="D30" s="49"/>
      <c r="E30" s="18"/>
      <c r="F30" s="278">
        <v>1</v>
      </c>
      <c r="G30" s="278">
        <v>1</v>
      </c>
      <c r="H30" s="278">
        <v>1</v>
      </c>
      <c r="I30" s="278">
        <v>1</v>
      </c>
      <c r="J30" s="278">
        <v>1</v>
      </c>
      <c r="K30" s="278">
        <v>1</v>
      </c>
      <c r="L30" s="278">
        <v>1</v>
      </c>
      <c r="M30" s="278">
        <v>1</v>
      </c>
      <c r="N30" s="278">
        <v>2</v>
      </c>
      <c r="O30" s="278">
        <v>2</v>
      </c>
      <c r="P30" s="47">
        <f t="shared" si="2"/>
        <v>6</v>
      </c>
      <c r="Q30" s="23"/>
      <c r="U30" s="60"/>
      <c r="V30" s="60"/>
      <c r="W30" s="60"/>
      <c r="X30" s="60"/>
    </row>
    <row r="31" spans="1:25" ht="12.75" customHeight="1">
      <c r="B31" s="751" t="s">
        <v>82</v>
      </c>
      <c r="C31" s="703"/>
      <c r="D31" s="703"/>
      <c r="E31" s="704"/>
      <c r="F31" s="80">
        <f t="shared" ref="F31:O31" si="3">SUM(F29:F30)</f>
        <v>1</v>
      </c>
      <c r="G31" s="80">
        <f t="shared" si="3"/>
        <v>1</v>
      </c>
      <c r="H31" s="80">
        <f t="shared" si="3"/>
        <v>1</v>
      </c>
      <c r="I31" s="80">
        <f t="shared" si="3"/>
        <v>1</v>
      </c>
      <c r="J31" s="80">
        <f t="shared" si="3"/>
        <v>2</v>
      </c>
      <c r="K31" s="80">
        <f t="shared" si="3"/>
        <v>2</v>
      </c>
      <c r="L31" s="80">
        <f t="shared" si="3"/>
        <v>2</v>
      </c>
      <c r="M31" s="80">
        <f t="shared" si="3"/>
        <v>2</v>
      </c>
      <c r="N31" s="80">
        <f t="shared" si="3"/>
        <v>2</v>
      </c>
      <c r="O31" s="80">
        <f t="shared" si="3"/>
        <v>2</v>
      </c>
      <c r="P31" s="83">
        <f t="shared" si="2"/>
        <v>8</v>
      </c>
      <c r="Q31" s="23"/>
      <c r="S31" s="15"/>
      <c r="T31" s="60"/>
      <c r="U31" s="60"/>
      <c r="V31" s="60"/>
      <c r="W31" s="60"/>
      <c r="X31" s="60"/>
    </row>
    <row r="32" spans="1:25" ht="12.75" customHeight="1">
      <c r="A32" s="132">
        <f t="shared" ref="A32:A48" si="4">LEN(C32)</f>
        <v>19</v>
      </c>
      <c r="B32" s="883">
        <v>16</v>
      </c>
      <c r="C32" s="820" t="s">
        <v>83</v>
      </c>
      <c r="D32" s="821"/>
      <c r="E32" s="84" t="s">
        <v>103</v>
      </c>
      <c r="F32" s="86"/>
      <c r="G32" s="86"/>
      <c r="H32" s="86"/>
      <c r="I32" s="86"/>
      <c r="J32" s="86">
        <v>1</v>
      </c>
      <c r="K32" s="86">
        <v>1</v>
      </c>
      <c r="L32" s="86"/>
      <c r="M32" s="86"/>
      <c r="N32" s="86"/>
      <c r="O32" s="86"/>
      <c r="P32" s="88">
        <f t="shared" si="2"/>
        <v>1</v>
      </c>
      <c r="Q32" s="23"/>
    </row>
    <row r="33" spans="1:26" ht="12.75" customHeight="1">
      <c r="A33" s="132">
        <f t="shared" si="4"/>
        <v>0</v>
      </c>
      <c r="B33" s="884"/>
      <c r="C33" s="819"/>
      <c r="D33" s="822"/>
      <c r="E33" s="84" t="s">
        <v>107</v>
      </c>
      <c r="F33" s="86"/>
      <c r="G33" s="86"/>
      <c r="H33" s="86"/>
      <c r="I33" s="86"/>
      <c r="J33" s="86"/>
      <c r="K33" s="86"/>
      <c r="L33" s="86">
        <v>2</v>
      </c>
      <c r="M33" s="86">
        <v>2</v>
      </c>
      <c r="N33" s="86"/>
      <c r="O33" s="260"/>
      <c r="P33" s="88">
        <f t="shared" si="2"/>
        <v>2</v>
      </c>
      <c r="Q33" s="23"/>
      <c r="R33" s="53"/>
      <c r="S33" s="53"/>
      <c r="T33" s="53"/>
      <c r="U33" s="53"/>
      <c r="V33" s="53"/>
      <c r="W33" s="53"/>
      <c r="X33" s="53"/>
      <c r="Y33" s="53"/>
      <c r="Z33" s="53"/>
    </row>
    <row r="34" spans="1:26" ht="12.75" customHeight="1">
      <c r="A34" s="132">
        <f t="shared" si="4"/>
        <v>18</v>
      </c>
      <c r="B34" s="276">
        <v>17</v>
      </c>
      <c r="C34" s="274" t="s">
        <v>127</v>
      </c>
      <c r="D34" s="275"/>
      <c r="E34" s="71" t="s">
        <v>103</v>
      </c>
      <c r="F34" s="91">
        <v>2</v>
      </c>
      <c r="G34" s="91">
        <v>2</v>
      </c>
      <c r="H34" s="91">
        <v>2</v>
      </c>
      <c r="I34" s="91">
        <v>2</v>
      </c>
      <c r="J34" s="91"/>
      <c r="K34" s="91"/>
      <c r="L34" s="91"/>
      <c r="M34" s="91"/>
      <c r="N34" s="126"/>
      <c r="O34" s="261"/>
      <c r="P34" s="88">
        <f t="shared" si="2"/>
        <v>4</v>
      </c>
      <c r="Q34" s="23"/>
      <c r="S34" s="54"/>
      <c r="T34" s="92"/>
    </row>
    <row r="35" spans="1:26" ht="12.75" customHeight="1">
      <c r="A35" s="132">
        <f t="shared" si="4"/>
        <v>29</v>
      </c>
      <c r="B35" s="10">
        <v>18</v>
      </c>
      <c r="C35" s="815" t="s">
        <v>130</v>
      </c>
      <c r="D35" s="704"/>
      <c r="E35" s="71" t="s">
        <v>103</v>
      </c>
      <c r="F35" s="128">
        <v>2</v>
      </c>
      <c r="G35" s="91">
        <v>2</v>
      </c>
      <c r="H35" s="91">
        <v>2</v>
      </c>
      <c r="I35" s="91">
        <v>2</v>
      </c>
      <c r="J35" s="91">
        <v>1</v>
      </c>
      <c r="K35" s="91">
        <v>1</v>
      </c>
      <c r="L35" s="91"/>
      <c r="M35" s="91"/>
      <c r="N35" s="126"/>
      <c r="O35" s="261"/>
      <c r="P35" s="88">
        <f t="shared" si="2"/>
        <v>5</v>
      </c>
      <c r="Q35" s="23"/>
    </row>
    <row r="36" spans="1:26" ht="12.75" customHeight="1">
      <c r="A36" s="132">
        <f t="shared" si="4"/>
        <v>22</v>
      </c>
      <c r="B36" s="276">
        <v>19</v>
      </c>
      <c r="C36" s="815" t="s">
        <v>131</v>
      </c>
      <c r="D36" s="704"/>
      <c r="E36" s="71" t="s">
        <v>103</v>
      </c>
      <c r="F36" s="91">
        <v>2</v>
      </c>
      <c r="G36" s="91">
        <v>2</v>
      </c>
      <c r="H36" s="91">
        <v>1</v>
      </c>
      <c r="I36" s="91">
        <v>1</v>
      </c>
      <c r="J36" s="91"/>
      <c r="K36" s="91"/>
      <c r="L36" s="91"/>
      <c r="M36" s="91"/>
      <c r="N36" s="91"/>
      <c r="O36" s="107"/>
      <c r="P36" s="88">
        <f t="shared" si="2"/>
        <v>3</v>
      </c>
      <c r="Q36" s="23"/>
    </row>
    <row r="37" spans="1:26" s="273" customFormat="1" ht="12.75" customHeight="1">
      <c r="A37" s="267"/>
      <c r="B37" s="10">
        <v>20</v>
      </c>
      <c r="C37" s="815" t="s">
        <v>136</v>
      </c>
      <c r="D37" s="704"/>
      <c r="E37" s="71" t="s">
        <v>107</v>
      </c>
      <c r="F37" s="91"/>
      <c r="G37" s="91"/>
      <c r="H37" s="91"/>
      <c r="I37" s="91"/>
      <c r="J37" s="91">
        <v>2</v>
      </c>
      <c r="K37" s="91">
        <v>2</v>
      </c>
      <c r="L37" s="91">
        <v>2</v>
      </c>
      <c r="M37" s="91">
        <v>2</v>
      </c>
      <c r="N37" s="91">
        <v>2</v>
      </c>
      <c r="O37" s="107"/>
      <c r="P37" s="88"/>
      <c r="Q37" s="23"/>
    </row>
    <row r="38" spans="1:26" ht="12.75" customHeight="1">
      <c r="A38" s="132">
        <f t="shared" si="4"/>
        <v>34</v>
      </c>
      <c r="B38" s="276">
        <v>21</v>
      </c>
      <c r="C38" s="815" t="s">
        <v>132</v>
      </c>
      <c r="D38" s="704"/>
      <c r="E38" s="71" t="s">
        <v>107</v>
      </c>
      <c r="F38" s="91"/>
      <c r="G38" s="91"/>
      <c r="H38" s="91">
        <v>2</v>
      </c>
      <c r="I38" s="91">
        <v>2</v>
      </c>
      <c r="J38" s="91">
        <v>2</v>
      </c>
      <c r="K38" s="91">
        <v>2</v>
      </c>
      <c r="L38" s="91">
        <v>4</v>
      </c>
      <c r="M38" s="91">
        <v>4</v>
      </c>
      <c r="N38" s="91"/>
      <c r="O38" s="91"/>
      <c r="P38" s="88">
        <f t="shared" si="2"/>
        <v>8</v>
      </c>
      <c r="Q38" s="23"/>
    </row>
    <row r="39" spans="1:26" ht="12.75" customHeight="1">
      <c r="B39" s="73" t="s">
        <v>91</v>
      </c>
      <c r="C39" s="130"/>
      <c r="D39" s="74"/>
      <c r="E39" s="74"/>
      <c r="F39" s="100">
        <f t="shared" ref="F39:O39" si="5">SUM(F32:F38)</f>
        <v>6</v>
      </c>
      <c r="G39" s="100">
        <f t="shared" si="5"/>
        <v>6</v>
      </c>
      <c r="H39" s="100">
        <f t="shared" si="5"/>
        <v>7</v>
      </c>
      <c r="I39" s="100">
        <f t="shared" si="5"/>
        <v>7</v>
      </c>
      <c r="J39" s="100">
        <f t="shared" si="5"/>
        <v>6</v>
      </c>
      <c r="K39" s="100">
        <f t="shared" si="5"/>
        <v>6</v>
      </c>
      <c r="L39" s="100">
        <f t="shared" si="5"/>
        <v>8</v>
      </c>
      <c r="M39" s="100">
        <f t="shared" si="5"/>
        <v>8</v>
      </c>
      <c r="N39" s="100">
        <f t="shared" si="5"/>
        <v>2</v>
      </c>
      <c r="O39" s="100">
        <f t="shared" si="5"/>
        <v>0</v>
      </c>
      <c r="P39" s="100">
        <f t="shared" si="2"/>
        <v>28</v>
      </c>
      <c r="Q39" s="23"/>
    </row>
    <row r="40" spans="1:26" ht="12.75" customHeight="1">
      <c r="A40" s="132">
        <f t="shared" si="4"/>
        <v>32</v>
      </c>
      <c r="B40" s="18">
        <v>22</v>
      </c>
      <c r="C40" s="829" t="s">
        <v>281</v>
      </c>
      <c r="D40" s="701"/>
      <c r="E40" s="71" t="s">
        <v>103</v>
      </c>
      <c r="F40" s="91">
        <v>2</v>
      </c>
      <c r="G40" s="91">
        <v>2</v>
      </c>
      <c r="H40" s="91">
        <v>2</v>
      </c>
      <c r="I40" s="91">
        <v>2</v>
      </c>
      <c r="J40" s="91">
        <v>1</v>
      </c>
      <c r="K40" s="91">
        <v>1</v>
      </c>
      <c r="L40" s="91"/>
      <c r="M40" s="91"/>
      <c r="N40" s="91"/>
      <c r="O40" s="91"/>
      <c r="P40" s="88">
        <f t="shared" si="2"/>
        <v>5</v>
      </c>
      <c r="Q40" s="23"/>
    </row>
    <row r="41" spans="1:26" ht="12.75" customHeight="1">
      <c r="A41" s="132">
        <f t="shared" si="4"/>
        <v>26</v>
      </c>
      <c r="B41" s="18">
        <v>23</v>
      </c>
      <c r="C41" s="829" t="s">
        <v>133</v>
      </c>
      <c r="D41" s="701"/>
      <c r="E41" s="71" t="s">
        <v>103</v>
      </c>
      <c r="F41" s="91">
        <v>2</v>
      </c>
      <c r="G41" s="91">
        <v>2</v>
      </c>
      <c r="H41" s="91">
        <v>2</v>
      </c>
      <c r="I41" s="91">
        <v>2</v>
      </c>
      <c r="J41" s="91">
        <v>2</v>
      </c>
      <c r="K41" s="91">
        <v>2</v>
      </c>
      <c r="L41" s="91"/>
      <c r="M41" s="91"/>
      <c r="N41" s="91"/>
      <c r="O41" s="91"/>
      <c r="P41" s="88">
        <f t="shared" si="2"/>
        <v>6</v>
      </c>
      <c r="Q41" s="23"/>
    </row>
    <row r="42" spans="1:26" ht="12.75" customHeight="1">
      <c r="A42" s="132">
        <f t="shared" si="4"/>
        <v>30</v>
      </c>
      <c r="B42" s="18">
        <v>24</v>
      </c>
      <c r="C42" s="829" t="s">
        <v>135</v>
      </c>
      <c r="D42" s="701"/>
      <c r="E42" s="71" t="s">
        <v>103</v>
      </c>
      <c r="F42" s="91">
        <v>1</v>
      </c>
      <c r="G42" s="91">
        <v>1</v>
      </c>
      <c r="H42" s="91">
        <v>1</v>
      </c>
      <c r="I42" s="91">
        <v>1</v>
      </c>
      <c r="J42" s="91">
        <v>1</v>
      </c>
      <c r="K42" s="91">
        <v>1</v>
      </c>
      <c r="L42" s="91"/>
      <c r="M42" s="91"/>
      <c r="N42" s="91"/>
      <c r="O42" s="91"/>
      <c r="P42" s="88">
        <f t="shared" si="2"/>
        <v>3</v>
      </c>
      <c r="Q42" s="23"/>
    </row>
    <row r="43" spans="1:26" ht="12.75" customHeight="1">
      <c r="A43" s="132">
        <f t="shared" si="4"/>
        <v>34</v>
      </c>
      <c r="B43" s="18">
        <v>25</v>
      </c>
      <c r="C43" s="829" t="s">
        <v>280</v>
      </c>
      <c r="D43" s="701"/>
      <c r="E43" s="71" t="s">
        <v>107</v>
      </c>
      <c r="F43" s="91"/>
      <c r="G43" s="91"/>
      <c r="H43" s="91"/>
      <c r="I43" s="91"/>
      <c r="J43" s="91">
        <v>3</v>
      </c>
      <c r="K43" s="91">
        <v>3</v>
      </c>
      <c r="L43" s="91">
        <v>5</v>
      </c>
      <c r="M43" s="91">
        <v>5</v>
      </c>
      <c r="N43" s="91">
        <v>5</v>
      </c>
      <c r="O43" s="91"/>
      <c r="P43" s="88">
        <f t="shared" si="2"/>
        <v>10.5</v>
      </c>
      <c r="Q43" s="23"/>
    </row>
    <row r="44" spans="1:26" s="470" customFormat="1" ht="12.75" customHeight="1">
      <c r="A44" s="267">
        <f t="shared" si="4"/>
        <v>35</v>
      </c>
      <c r="B44" s="18">
        <v>26</v>
      </c>
      <c r="C44" s="833" t="s">
        <v>294</v>
      </c>
      <c r="D44" s="885"/>
      <c r="E44" s="474" t="s">
        <v>306</v>
      </c>
      <c r="F44" s="91"/>
      <c r="G44" s="91"/>
      <c r="H44" s="91"/>
      <c r="I44" s="91"/>
      <c r="J44" s="91"/>
      <c r="K44" s="91"/>
      <c r="L44" s="91"/>
      <c r="M44" s="91"/>
      <c r="N44" s="91"/>
      <c r="O44" s="476">
        <v>3</v>
      </c>
      <c r="P44" s="88">
        <f t="shared" si="2"/>
        <v>1.5</v>
      </c>
      <c r="Q44" s="23"/>
    </row>
    <row r="45" spans="1:26" ht="12.75" customHeight="1">
      <c r="A45" s="132">
        <f t="shared" si="4"/>
        <v>32</v>
      </c>
      <c r="B45" s="272">
        <v>28</v>
      </c>
      <c r="C45" s="833" t="s">
        <v>295</v>
      </c>
      <c r="D45" s="721"/>
      <c r="E45" s="474" t="s">
        <v>306</v>
      </c>
      <c r="F45" s="91"/>
      <c r="G45" s="91"/>
      <c r="H45" s="91"/>
      <c r="I45" s="91"/>
      <c r="J45" s="91"/>
      <c r="K45" s="91"/>
      <c r="L45" s="91"/>
      <c r="M45" s="91"/>
      <c r="N45" s="91"/>
      <c r="O45" s="82">
        <v>3</v>
      </c>
      <c r="P45" s="88">
        <f t="shared" si="2"/>
        <v>1.5</v>
      </c>
      <c r="Q45" s="23"/>
    </row>
    <row r="46" spans="1:26" s="674" customFormat="1" ht="12.75" customHeight="1">
      <c r="A46" s="267"/>
      <c r="B46" s="18">
        <v>30</v>
      </c>
      <c r="C46" s="720" t="s">
        <v>337</v>
      </c>
      <c r="D46" s="721"/>
      <c r="E46" s="71" t="s">
        <v>306</v>
      </c>
      <c r="F46" s="91"/>
      <c r="G46" s="91"/>
      <c r="H46" s="91"/>
      <c r="I46" s="91"/>
      <c r="J46" s="91"/>
      <c r="K46" s="91"/>
      <c r="L46" s="91"/>
      <c r="M46" s="91"/>
      <c r="N46" s="91"/>
      <c r="O46" s="82">
        <v>1</v>
      </c>
      <c r="P46" s="88">
        <f t="shared" si="2"/>
        <v>0.5</v>
      </c>
      <c r="Q46" s="23"/>
    </row>
    <row r="47" spans="1:26" ht="12.75" customHeight="1">
      <c r="A47" s="132">
        <f t="shared" si="4"/>
        <v>17</v>
      </c>
      <c r="B47" s="709">
        <v>31</v>
      </c>
      <c r="C47" s="830" t="s">
        <v>97</v>
      </c>
      <c r="D47" s="821"/>
      <c r="E47" s="108" t="s">
        <v>103</v>
      </c>
      <c r="F47" s="109"/>
      <c r="G47" s="109"/>
      <c r="H47" s="109"/>
      <c r="I47" s="109"/>
      <c r="J47" s="109"/>
      <c r="K47" s="109" t="s">
        <v>98</v>
      </c>
      <c r="L47" s="109"/>
      <c r="M47" s="109"/>
      <c r="N47" s="109"/>
      <c r="O47" s="109"/>
      <c r="P47" s="88">
        <f t="shared" si="2"/>
        <v>0</v>
      </c>
      <c r="Q47" s="23"/>
    </row>
    <row r="48" spans="1:26" ht="12.75" customHeight="1">
      <c r="A48" s="132">
        <f t="shared" si="4"/>
        <v>0</v>
      </c>
      <c r="B48" s="710"/>
      <c r="C48" s="819"/>
      <c r="D48" s="822"/>
      <c r="E48" s="108" t="s">
        <v>107</v>
      </c>
      <c r="F48" s="109"/>
      <c r="G48" s="109"/>
      <c r="H48" s="109"/>
      <c r="I48" s="109"/>
      <c r="J48" s="109"/>
      <c r="K48" s="109"/>
      <c r="L48" s="109"/>
      <c r="M48" s="109" t="s">
        <v>98</v>
      </c>
      <c r="N48" s="109"/>
      <c r="O48" s="109"/>
      <c r="P48" s="88">
        <f t="shared" si="2"/>
        <v>0</v>
      </c>
      <c r="Q48" s="23"/>
    </row>
    <row r="49" spans="1:25" ht="12.75" customHeight="1">
      <c r="B49" s="110" t="s">
        <v>99</v>
      </c>
      <c r="C49" s="112"/>
      <c r="D49" s="114"/>
      <c r="E49" s="114"/>
      <c r="F49" s="115">
        <f t="shared" ref="F49:O49" si="6">SUM(F40:F48)</f>
        <v>5</v>
      </c>
      <c r="G49" s="115">
        <f t="shared" si="6"/>
        <v>5</v>
      </c>
      <c r="H49" s="115">
        <f t="shared" si="6"/>
        <v>5</v>
      </c>
      <c r="I49" s="115">
        <f t="shared" si="6"/>
        <v>5</v>
      </c>
      <c r="J49" s="115">
        <f t="shared" si="6"/>
        <v>7</v>
      </c>
      <c r="K49" s="115">
        <f t="shared" si="6"/>
        <v>7</v>
      </c>
      <c r="L49" s="115">
        <f t="shared" si="6"/>
        <v>5</v>
      </c>
      <c r="M49" s="115">
        <f t="shared" si="6"/>
        <v>5</v>
      </c>
      <c r="N49" s="115">
        <f t="shared" si="6"/>
        <v>5</v>
      </c>
      <c r="O49" s="115">
        <f t="shared" si="6"/>
        <v>7</v>
      </c>
      <c r="P49" s="100">
        <f t="shared" si="2"/>
        <v>28</v>
      </c>
      <c r="Q49" s="23"/>
    </row>
    <row r="50" spans="1:25" ht="12.75" customHeight="1">
      <c r="B50" s="116" t="s">
        <v>106</v>
      </c>
      <c r="C50" s="118"/>
      <c r="D50" s="120"/>
      <c r="E50" s="121"/>
      <c r="F50" s="124">
        <f t="shared" ref="F50:O50" si="7">SUM(F49,F39)</f>
        <v>11</v>
      </c>
      <c r="G50" s="124">
        <f t="shared" si="7"/>
        <v>11</v>
      </c>
      <c r="H50" s="124">
        <f t="shared" si="7"/>
        <v>12</v>
      </c>
      <c r="I50" s="124">
        <f t="shared" si="7"/>
        <v>12</v>
      </c>
      <c r="J50" s="124">
        <f t="shared" si="7"/>
        <v>13</v>
      </c>
      <c r="K50" s="124">
        <f t="shared" si="7"/>
        <v>13</v>
      </c>
      <c r="L50" s="124">
        <f t="shared" si="7"/>
        <v>13</v>
      </c>
      <c r="M50" s="124">
        <f t="shared" si="7"/>
        <v>13</v>
      </c>
      <c r="N50" s="124">
        <f t="shared" si="7"/>
        <v>7</v>
      </c>
      <c r="O50" s="124">
        <f t="shared" si="7"/>
        <v>7</v>
      </c>
      <c r="P50" s="125">
        <f t="shared" si="2"/>
        <v>56</v>
      </c>
      <c r="Q50" s="23"/>
    </row>
    <row r="51" spans="1:25" ht="12.75" customHeight="1">
      <c r="B51" s="828" t="s">
        <v>112</v>
      </c>
      <c r="C51" s="703"/>
      <c r="D51" s="703"/>
      <c r="E51" s="704"/>
      <c r="F51" s="431">
        <v>11</v>
      </c>
      <c r="G51" s="431">
        <v>11</v>
      </c>
      <c r="H51" s="431">
        <v>12</v>
      </c>
      <c r="I51" s="431">
        <v>12</v>
      </c>
      <c r="J51" s="431">
        <v>13</v>
      </c>
      <c r="K51" s="431">
        <v>13</v>
      </c>
      <c r="L51" s="431">
        <v>13</v>
      </c>
      <c r="M51" s="431">
        <v>13</v>
      </c>
      <c r="N51" s="429">
        <v>7</v>
      </c>
      <c r="O51" s="429">
        <v>7</v>
      </c>
      <c r="P51" s="125">
        <f>SUM(F51:M51)/2+N51</f>
        <v>56</v>
      </c>
      <c r="Q51" s="23"/>
      <c r="R51" t="s">
        <v>110</v>
      </c>
    </row>
    <row r="52" spans="1:25" ht="12.75" customHeight="1">
      <c r="B52" s="829" t="s">
        <v>114</v>
      </c>
      <c r="C52" s="703"/>
      <c r="D52" s="703"/>
      <c r="E52" s="704"/>
      <c r="F52" s="129"/>
      <c r="G52" s="8"/>
      <c r="H52" s="8"/>
      <c r="I52" s="8"/>
      <c r="J52" s="8"/>
      <c r="K52" s="8" t="s">
        <v>103</v>
      </c>
      <c r="L52" s="8"/>
      <c r="M52" s="8"/>
      <c r="N52" s="8" t="s">
        <v>107</v>
      </c>
      <c r="O52" s="8"/>
      <c r="P52" s="18">
        <f>COUNTA(F52:O52)</f>
        <v>2</v>
      </c>
      <c r="Q52" s="23"/>
    </row>
    <row r="53" spans="1:25" ht="30.75" customHeight="1">
      <c r="A53" s="5"/>
      <c r="B53" s="840" t="s">
        <v>59</v>
      </c>
      <c r="C53" s="703"/>
      <c r="D53" s="703"/>
      <c r="E53" s="704"/>
      <c r="F53" s="134">
        <f>F27+F50+F31</f>
        <v>34</v>
      </c>
      <c r="G53" s="134">
        <f t="shared" ref="G53:O53" si="8">G27+G50+G31</f>
        <v>34</v>
      </c>
      <c r="H53" s="134">
        <f t="shared" si="8"/>
        <v>35</v>
      </c>
      <c r="I53" s="134">
        <f t="shared" si="8"/>
        <v>35</v>
      </c>
      <c r="J53" s="134">
        <f t="shared" si="8"/>
        <v>36</v>
      </c>
      <c r="K53" s="134">
        <f t="shared" si="8"/>
        <v>36</v>
      </c>
      <c r="L53" s="134">
        <f t="shared" si="8"/>
        <v>36</v>
      </c>
      <c r="M53" s="134">
        <f t="shared" si="8"/>
        <v>36</v>
      </c>
      <c r="N53" s="134">
        <f t="shared" si="8"/>
        <v>26</v>
      </c>
      <c r="O53" s="134">
        <f t="shared" si="8"/>
        <v>24</v>
      </c>
      <c r="P53" s="39">
        <f>SUM(F53:O53)/2</f>
        <v>166</v>
      </c>
      <c r="Q53" s="23"/>
      <c r="R53" s="5"/>
      <c r="S53" s="5"/>
      <c r="T53" s="5"/>
      <c r="U53" s="5"/>
      <c r="V53" s="5"/>
      <c r="W53" s="5"/>
      <c r="X53" s="5"/>
      <c r="Y53" s="5"/>
    </row>
    <row r="54" spans="1:25" ht="25.5" customHeight="1">
      <c r="B54" s="841"/>
      <c r="C54" s="788" t="s">
        <v>276</v>
      </c>
      <c r="D54" s="706" t="s">
        <v>116</v>
      </c>
      <c r="E54" s="717"/>
      <c r="F54" s="138">
        <v>1</v>
      </c>
      <c r="G54" s="138">
        <v>1</v>
      </c>
      <c r="H54" s="138">
        <v>1</v>
      </c>
      <c r="I54" s="138">
        <v>1</v>
      </c>
      <c r="J54" s="138"/>
      <c r="K54" s="138"/>
      <c r="L54" s="138"/>
      <c r="M54" s="138"/>
      <c r="N54" s="138">
        <v>2</v>
      </c>
      <c r="O54" s="138">
        <v>2</v>
      </c>
      <c r="P54" s="698">
        <f>SUM(F54:O55)/2</f>
        <v>4</v>
      </c>
      <c r="Q54" s="23"/>
    </row>
    <row r="55" spans="1:25" s="458" customFormat="1" ht="15.75" customHeight="1">
      <c r="B55" s="789"/>
      <c r="C55" s="789"/>
      <c r="D55" s="706" t="s">
        <v>39</v>
      </c>
      <c r="E55" s="717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789"/>
      <c r="Q55" s="23"/>
    </row>
    <row r="56" spans="1:25" ht="12.75" customHeight="1">
      <c r="B56" s="25">
        <v>1</v>
      </c>
      <c r="C56" s="842" t="s">
        <v>117</v>
      </c>
      <c r="D56" s="703"/>
      <c r="E56" s="704"/>
      <c r="F56" s="117">
        <v>1</v>
      </c>
      <c r="G56" s="117">
        <v>1</v>
      </c>
      <c r="H56" s="117">
        <v>1</v>
      </c>
      <c r="I56" s="117">
        <v>1</v>
      </c>
      <c r="J56" s="117">
        <v>1</v>
      </c>
      <c r="K56" s="117">
        <v>1</v>
      </c>
      <c r="L56" s="117">
        <v>1</v>
      </c>
      <c r="M56" s="117">
        <v>1</v>
      </c>
      <c r="N56" s="117">
        <v>1</v>
      </c>
      <c r="O56" s="117">
        <v>1</v>
      </c>
      <c r="P56" s="140" t="s">
        <v>137</v>
      </c>
      <c r="Q56" s="5"/>
    </row>
    <row r="57" spans="1:25" ht="12.75" customHeight="1">
      <c r="B57" s="25">
        <v>2</v>
      </c>
      <c r="C57" s="702" t="s">
        <v>342</v>
      </c>
      <c r="D57" s="703"/>
      <c r="E57" s="704"/>
      <c r="F57" s="117"/>
      <c r="G57" s="117"/>
      <c r="H57" s="117">
        <v>1</v>
      </c>
      <c r="I57" s="117">
        <v>1</v>
      </c>
      <c r="J57" s="117">
        <v>1</v>
      </c>
      <c r="K57" s="117">
        <v>1</v>
      </c>
      <c r="L57" s="139"/>
      <c r="M57" s="142"/>
      <c r="N57" s="142"/>
      <c r="O57" s="142"/>
      <c r="P57" s="140" t="s">
        <v>137</v>
      </c>
      <c r="Q57" s="5"/>
    </row>
    <row r="58" spans="1:25" ht="12.75" customHeight="1">
      <c r="B58" s="25">
        <v>3</v>
      </c>
      <c r="C58" s="808" t="s">
        <v>119</v>
      </c>
      <c r="D58" s="703"/>
      <c r="E58" s="704"/>
      <c r="F58" s="139"/>
      <c r="G58" s="139"/>
      <c r="H58" s="139"/>
      <c r="I58" s="139"/>
      <c r="J58" s="139"/>
      <c r="K58" s="139"/>
      <c r="L58" s="139"/>
      <c r="M58" s="142"/>
      <c r="N58" s="142"/>
      <c r="O58" s="142"/>
      <c r="P58" s="140" t="s">
        <v>137</v>
      </c>
      <c r="Q58" s="5"/>
    </row>
    <row r="59" spans="1:25" ht="12.75" customHeight="1">
      <c r="B59" s="25">
        <v>4</v>
      </c>
      <c r="C59" s="808" t="s">
        <v>120</v>
      </c>
      <c r="D59" s="703"/>
      <c r="E59" s="704"/>
      <c r="F59" s="139"/>
      <c r="G59" s="139"/>
      <c r="H59" s="139"/>
      <c r="I59" s="139"/>
      <c r="J59" s="139"/>
      <c r="K59" s="139"/>
      <c r="L59" s="139"/>
      <c r="M59" s="142"/>
      <c r="N59" s="142"/>
      <c r="O59" s="142"/>
      <c r="P59" s="140" t="s">
        <v>137</v>
      </c>
      <c r="Q59" s="5"/>
    </row>
    <row r="60" spans="1:25" ht="12.75" customHeight="1">
      <c r="B60" s="25">
        <v>5</v>
      </c>
      <c r="C60" s="808" t="s">
        <v>121</v>
      </c>
      <c r="D60" s="703"/>
      <c r="E60" s="704"/>
      <c r="F60" s="139"/>
      <c r="G60" s="139"/>
      <c r="H60" s="139"/>
      <c r="I60" s="139"/>
      <c r="J60" s="139"/>
      <c r="K60" s="139"/>
      <c r="L60" s="139"/>
      <c r="M60" s="142"/>
      <c r="N60" s="142"/>
      <c r="O60" s="142"/>
      <c r="P60" s="140" t="s">
        <v>137</v>
      </c>
      <c r="Q60" s="5"/>
    </row>
    <row r="61" spans="1:25" ht="12.75" customHeight="1">
      <c r="B61" s="25">
        <v>6</v>
      </c>
      <c r="C61" s="808" t="s">
        <v>122</v>
      </c>
      <c r="D61" s="703"/>
      <c r="E61" s="704"/>
      <c r="F61" s="139"/>
      <c r="G61" s="139"/>
      <c r="H61" s="139"/>
      <c r="I61" s="139"/>
      <c r="J61" s="139"/>
      <c r="K61" s="139"/>
      <c r="L61" s="139"/>
      <c r="M61" s="142"/>
      <c r="N61" s="142"/>
      <c r="O61" s="142"/>
      <c r="P61" s="140" t="s">
        <v>137</v>
      </c>
      <c r="Q61" s="5"/>
    </row>
    <row r="62" spans="1:25" ht="12.75" customHeight="1">
      <c r="B62" s="25">
        <v>7</v>
      </c>
      <c r="C62" s="808" t="s">
        <v>123</v>
      </c>
      <c r="D62" s="703"/>
      <c r="E62" s="704"/>
      <c r="F62" s="139"/>
      <c r="G62" s="139"/>
      <c r="H62" s="139"/>
      <c r="I62" s="139"/>
      <c r="J62" s="139"/>
      <c r="K62" s="139"/>
      <c r="L62" s="139"/>
      <c r="M62" s="142"/>
      <c r="N62" s="142"/>
      <c r="O62" s="142"/>
      <c r="P62" s="140" t="s">
        <v>137</v>
      </c>
      <c r="Q62" s="5"/>
    </row>
    <row r="63" spans="1:25" ht="12.75" customHeight="1">
      <c r="B63" s="25">
        <v>8</v>
      </c>
      <c r="C63" s="808" t="s">
        <v>124</v>
      </c>
      <c r="D63" s="703"/>
      <c r="E63" s="704"/>
      <c r="F63" s="139"/>
      <c r="G63" s="139"/>
      <c r="H63" s="139"/>
      <c r="I63" s="139"/>
      <c r="J63" s="139"/>
      <c r="K63" s="139"/>
      <c r="L63" s="139"/>
      <c r="M63" s="142"/>
      <c r="N63" s="142"/>
      <c r="O63" s="142"/>
      <c r="P63" s="140" t="s">
        <v>137</v>
      </c>
      <c r="Q63" s="5"/>
    </row>
    <row r="64" spans="1:25" ht="12.75" customHeight="1">
      <c r="B64" s="25">
        <v>9</v>
      </c>
      <c r="C64" s="808" t="s">
        <v>125</v>
      </c>
      <c r="D64" s="703"/>
      <c r="E64" s="704"/>
      <c r="F64" s="139" t="s">
        <v>126</v>
      </c>
      <c r="G64" s="139"/>
      <c r="H64" s="139"/>
      <c r="I64" s="139"/>
      <c r="J64" s="139"/>
      <c r="K64" s="139"/>
      <c r="L64" s="139"/>
      <c r="M64" s="142"/>
      <c r="N64" s="142"/>
      <c r="O64" s="142" t="s">
        <v>126</v>
      </c>
      <c r="P64" s="140" t="s">
        <v>137</v>
      </c>
      <c r="Q64" s="5"/>
    </row>
    <row r="65" spans="1:25" ht="12.75" customHeight="1">
      <c r="B65" s="25">
        <v>10</v>
      </c>
      <c r="C65" s="808" t="s">
        <v>128</v>
      </c>
      <c r="D65" s="703"/>
      <c r="E65" s="704"/>
      <c r="F65" s="139"/>
      <c r="G65" s="139"/>
      <c r="H65" s="139"/>
      <c r="I65" s="139"/>
      <c r="J65" s="139"/>
      <c r="K65" s="139"/>
      <c r="L65" s="139"/>
      <c r="M65" s="142"/>
      <c r="N65" s="142"/>
      <c r="O65" s="142"/>
      <c r="P65" s="140" t="s">
        <v>137</v>
      </c>
      <c r="Q65" s="5"/>
    </row>
    <row r="66" spans="1:25" ht="12.75" customHeight="1">
      <c r="A66" s="42"/>
      <c r="B66" s="809" t="s">
        <v>129</v>
      </c>
      <c r="C66" s="703"/>
      <c r="D66" s="703"/>
      <c r="E66" s="704"/>
      <c r="F66" s="134">
        <f t="shared" ref="F66:O66" si="9">SUM(F54:F65)</f>
        <v>2</v>
      </c>
      <c r="G66" s="134">
        <f t="shared" si="9"/>
        <v>2</v>
      </c>
      <c r="H66" s="134">
        <f t="shared" si="9"/>
        <v>3</v>
      </c>
      <c r="I66" s="134">
        <f t="shared" si="9"/>
        <v>3</v>
      </c>
      <c r="J66" s="134">
        <f t="shared" si="9"/>
        <v>2</v>
      </c>
      <c r="K66" s="134">
        <f t="shared" si="9"/>
        <v>2</v>
      </c>
      <c r="L66" s="134">
        <f t="shared" si="9"/>
        <v>1</v>
      </c>
      <c r="M66" s="134">
        <f t="shared" si="9"/>
        <v>1</v>
      </c>
      <c r="N66" s="134">
        <f t="shared" si="9"/>
        <v>3</v>
      </c>
      <c r="O66" s="134">
        <f t="shared" si="9"/>
        <v>3</v>
      </c>
      <c r="P66" s="135">
        <f>SUM(F66:O66)</f>
        <v>22</v>
      </c>
      <c r="Q66" s="42"/>
      <c r="R66" s="42"/>
      <c r="S66" s="42"/>
      <c r="T66" s="42"/>
      <c r="U66" s="42"/>
      <c r="V66" s="42"/>
      <c r="W66" s="42"/>
      <c r="X66" s="42"/>
      <c r="Y66" s="42"/>
    </row>
    <row r="67" spans="1:25" ht="12.75" customHeight="1">
      <c r="A67" s="42"/>
      <c r="B67" s="64"/>
      <c r="C67" s="727" t="s">
        <v>222</v>
      </c>
      <c r="D67" s="728"/>
      <c r="E67" s="66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42"/>
      <c r="R67" s="42"/>
      <c r="S67" s="42"/>
      <c r="T67" s="42"/>
      <c r="U67" s="42"/>
      <c r="V67" s="42"/>
      <c r="W67" s="42"/>
      <c r="X67" s="42"/>
      <c r="Y67" s="42"/>
    </row>
    <row r="68" spans="1:25" ht="12.75" customHeight="1">
      <c r="A68" s="42"/>
      <c r="B68" s="64"/>
      <c r="C68" s="42" t="s">
        <v>77</v>
      </c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</row>
    <row r="69" spans="1:25" ht="12.75" customHeight="1">
      <c r="C69" t="s">
        <v>134</v>
      </c>
      <c r="Q69" s="5"/>
    </row>
    <row r="70" spans="1:25" ht="12.75" customHeight="1">
      <c r="F70" s="747" t="s">
        <v>78</v>
      </c>
      <c r="G70" s="703"/>
      <c r="H70" s="703"/>
      <c r="I70" s="703"/>
      <c r="J70" s="703"/>
      <c r="K70" s="703"/>
      <c r="L70" s="703"/>
      <c r="M70" s="703"/>
      <c r="N70" s="703"/>
      <c r="O70" s="704"/>
      <c r="Q70" s="5"/>
    </row>
    <row r="71" spans="1:25" ht="12.75" customHeight="1">
      <c r="E71" s="5"/>
      <c r="F71" s="722">
        <v>34</v>
      </c>
      <c r="G71" s="723"/>
      <c r="H71" s="722">
        <v>35</v>
      </c>
      <c r="I71" s="723"/>
      <c r="J71" s="722">
        <v>36</v>
      </c>
      <c r="K71" s="723"/>
      <c r="L71" s="722">
        <v>36</v>
      </c>
      <c r="M71" s="723"/>
      <c r="N71" s="722">
        <v>25</v>
      </c>
      <c r="O71" s="723"/>
      <c r="Q71" s="5"/>
    </row>
    <row r="72" spans="1:25" ht="12.75" customHeight="1">
      <c r="E72" s="5"/>
      <c r="F72" s="23"/>
      <c r="G72" s="23"/>
      <c r="H72" s="23"/>
      <c r="I72" s="23"/>
      <c r="J72" s="23"/>
      <c r="K72" s="23"/>
      <c r="L72" s="23"/>
      <c r="M72" s="23"/>
      <c r="N72" s="23"/>
      <c r="O72" s="23"/>
      <c r="Q72" s="5"/>
    </row>
    <row r="73" spans="1:25" ht="12.75" customHeight="1">
      <c r="C73" s="15"/>
      <c r="D73" s="15"/>
      <c r="E73" s="5"/>
      <c r="Q73" s="5"/>
    </row>
    <row r="74" spans="1:25" ht="12.75" customHeight="1">
      <c r="C74" s="5"/>
      <c r="D74" s="5"/>
      <c r="E74" s="5"/>
      <c r="Q74" s="5"/>
    </row>
    <row r="75" spans="1:25" ht="12.75" customHeight="1">
      <c r="C75" s="5"/>
      <c r="D75" s="5"/>
      <c r="E75" s="5"/>
      <c r="Q75" s="5"/>
    </row>
    <row r="76" spans="1:25" ht="12.75" customHeight="1">
      <c r="C76" s="5"/>
      <c r="D76" s="5"/>
      <c r="E76" s="5"/>
      <c r="Q76" s="5"/>
    </row>
    <row r="77" spans="1:25" ht="12.75" customHeight="1">
      <c r="C77" s="5"/>
      <c r="D77" s="5"/>
      <c r="Q77" s="5"/>
    </row>
    <row r="78" spans="1:25" ht="12.75" customHeight="1">
      <c r="C78" s="5"/>
      <c r="D78" s="5"/>
      <c r="Q78" s="5"/>
    </row>
    <row r="79" spans="1:25" ht="12.75" customHeight="1">
      <c r="C79" s="5"/>
      <c r="D79" s="5"/>
      <c r="Q79" s="5"/>
    </row>
    <row r="80" spans="1:25" ht="12.75" customHeight="1">
      <c r="C80" s="5"/>
      <c r="D80" s="5"/>
      <c r="Q80" s="5"/>
    </row>
    <row r="81" spans="3:17" ht="12.75" customHeight="1">
      <c r="C81" s="5"/>
      <c r="D81" s="5"/>
      <c r="Q81" s="5"/>
    </row>
    <row r="82" spans="3:17" ht="12.75" customHeight="1">
      <c r="C82" s="5"/>
      <c r="D82" s="5"/>
      <c r="Q82" s="5"/>
    </row>
    <row r="83" spans="3:17" ht="12.75" customHeight="1">
      <c r="C83" s="5"/>
      <c r="D83" s="5"/>
      <c r="Q83" s="5"/>
    </row>
    <row r="84" spans="3:17" ht="12.75" customHeight="1">
      <c r="Q84" s="5"/>
    </row>
    <row r="85" spans="3:17" ht="12.75" customHeight="1">
      <c r="Q85" s="5"/>
    </row>
    <row r="86" spans="3:17" ht="12.75" customHeight="1">
      <c r="Q86" s="5"/>
    </row>
    <row r="87" spans="3:17" ht="12.75" customHeight="1">
      <c r="Q87" s="5"/>
    </row>
    <row r="88" spans="3:17" ht="12.75" customHeight="1">
      <c r="Q88" s="5"/>
    </row>
    <row r="89" spans="3:17" ht="12.75" customHeight="1">
      <c r="Q89" s="5"/>
    </row>
    <row r="90" spans="3:17" ht="12.75" customHeight="1">
      <c r="Q90" s="5"/>
    </row>
    <row r="91" spans="3:17" ht="12.75" customHeight="1">
      <c r="Q91" s="5"/>
    </row>
    <row r="92" spans="3:17" ht="12.75" customHeight="1">
      <c r="Q92" s="5"/>
    </row>
    <row r="93" spans="3:17" ht="12.75" customHeight="1">
      <c r="Q93" s="5"/>
    </row>
    <row r="94" spans="3:17" ht="12.75" customHeight="1">
      <c r="Q94" s="5"/>
    </row>
    <row r="95" spans="3:17" ht="12.75" customHeight="1">
      <c r="Q95" s="5"/>
    </row>
    <row r="96" spans="3:17" ht="12.75" customHeight="1">
      <c r="Q96" s="5"/>
    </row>
    <row r="97" spans="17:17" ht="12.75" customHeight="1">
      <c r="Q97" s="5"/>
    </row>
    <row r="98" spans="17:17" ht="12.75" customHeight="1">
      <c r="Q98" s="5"/>
    </row>
    <row r="99" spans="17:17" ht="12.75" customHeight="1">
      <c r="Q99" s="5"/>
    </row>
    <row r="100" spans="17:17" ht="12.75" customHeight="1">
      <c r="Q100" s="5"/>
    </row>
    <row r="101" spans="17:17" ht="12.75" customHeight="1">
      <c r="Q101" s="5"/>
    </row>
    <row r="102" spans="17:17" ht="12.75" customHeight="1">
      <c r="Q102" s="5"/>
    </row>
    <row r="103" spans="17:17" ht="12.75" customHeight="1">
      <c r="Q103" s="5"/>
    </row>
    <row r="104" spans="17:17" ht="12.75" customHeight="1">
      <c r="Q104" s="5"/>
    </row>
    <row r="105" spans="17:17" ht="12.75" customHeight="1">
      <c r="Q105" s="5"/>
    </row>
    <row r="106" spans="17:17" ht="12.75" customHeight="1">
      <c r="Q106" s="5"/>
    </row>
    <row r="107" spans="17:17" ht="12.75" customHeight="1">
      <c r="Q107" s="5"/>
    </row>
    <row r="108" spans="17:17" ht="12.75" customHeight="1">
      <c r="Q108" s="5"/>
    </row>
    <row r="109" spans="17:17" ht="12.75" customHeight="1">
      <c r="Q109" s="5"/>
    </row>
    <row r="110" spans="17:17" ht="12.75" customHeight="1">
      <c r="Q110" s="5"/>
    </row>
    <row r="111" spans="17:17" ht="12.75" customHeight="1">
      <c r="Q111" s="5"/>
    </row>
    <row r="112" spans="17:17" ht="12.75" customHeight="1">
      <c r="Q112" s="5"/>
    </row>
    <row r="113" spans="17:17" ht="12.75" customHeight="1">
      <c r="Q113" s="5"/>
    </row>
    <row r="114" spans="17:17" ht="12.75" customHeight="1">
      <c r="Q114" s="5"/>
    </row>
    <row r="115" spans="17:17" ht="12.75" customHeight="1">
      <c r="Q115" s="5"/>
    </row>
    <row r="116" spans="17:17" ht="12.75" customHeight="1">
      <c r="Q116" s="5"/>
    </row>
    <row r="117" spans="17:17" ht="12.75" customHeight="1">
      <c r="Q117" s="5"/>
    </row>
    <row r="118" spans="17:17" ht="12.75" customHeight="1">
      <c r="Q118" s="5"/>
    </row>
    <row r="119" spans="17:17" ht="12.75" customHeight="1">
      <c r="Q119" s="5"/>
    </row>
    <row r="120" spans="17:17" ht="12.75" customHeight="1">
      <c r="Q120" s="5"/>
    </row>
    <row r="121" spans="17:17" ht="12.75" customHeight="1">
      <c r="Q121" s="5"/>
    </row>
    <row r="122" spans="17:17" ht="12.75" customHeight="1">
      <c r="Q122" s="5"/>
    </row>
    <row r="123" spans="17:17" ht="12.75" customHeight="1">
      <c r="Q123" s="5"/>
    </row>
    <row r="124" spans="17:17" ht="12.75" customHeight="1">
      <c r="Q124" s="5"/>
    </row>
    <row r="125" spans="17:17" ht="12.75" customHeight="1">
      <c r="Q125" s="5"/>
    </row>
    <row r="126" spans="17:17" ht="12.75" customHeight="1">
      <c r="Q126" s="5"/>
    </row>
    <row r="127" spans="17:17" ht="12.75" customHeight="1">
      <c r="Q127" s="5"/>
    </row>
    <row r="128" spans="17:17" ht="12.75" customHeight="1">
      <c r="Q128" s="5"/>
    </row>
    <row r="129" spans="17:17" ht="12.75" customHeight="1">
      <c r="Q129" s="5"/>
    </row>
    <row r="130" spans="17:17" ht="12.75" customHeight="1">
      <c r="Q130" s="5"/>
    </row>
    <row r="131" spans="17:17" ht="12.75" customHeight="1">
      <c r="Q131" s="5"/>
    </row>
    <row r="132" spans="17:17" ht="12.75" customHeight="1">
      <c r="Q132" s="5"/>
    </row>
    <row r="133" spans="17:17" ht="12.75" customHeight="1">
      <c r="Q133" s="5"/>
    </row>
    <row r="134" spans="17:17" ht="12.75" customHeight="1">
      <c r="Q134" s="5"/>
    </row>
    <row r="135" spans="17:17" ht="12.75" customHeight="1">
      <c r="Q135" s="5"/>
    </row>
    <row r="136" spans="17:17" ht="12.75" customHeight="1">
      <c r="Q136" s="5"/>
    </row>
    <row r="137" spans="17:17" ht="12.75" customHeight="1">
      <c r="Q137" s="5"/>
    </row>
    <row r="138" spans="17:17" ht="12.75" customHeight="1">
      <c r="Q138" s="5"/>
    </row>
    <row r="139" spans="17:17" ht="12.75" customHeight="1">
      <c r="Q139" s="5"/>
    </row>
    <row r="140" spans="17:17" ht="12.75" customHeight="1">
      <c r="Q140" s="5"/>
    </row>
    <row r="141" spans="17:17" ht="12.75" customHeight="1">
      <c r="Q141" s="5"/>
    </row>
    <row r="142" spans="17:17" ht="12.75" customHeight="1">
      <c r="Q142" s="5"/>
    </row>
    <row r="143" spans="17:17" ht="12.75" customHeight="1">
      <c r="Q143" s="5"/>
    </row>
    <row r="144" spans="17:17" ht="12.75" customHeight="1">
      <c r="Q144" s="5"/>
    </row>
    <row r="145" spans="17:17" ht="12.75" customHeight="1">
      <c r="Q145" s="5"/>
    </row>
    <row r="146" spans="17:17" ht="12.75" customHeight="1">
      <c r="Q146" s="5"/>
    </row>
    <row r="147" spans="17:17" ht="12.75" customHeight="1">
      <c r="Q147" s="5"/>
    </row>
    <row r="148" spans="17:17" ht="12.75" customHeight="1">
      <c r="Q148" s="5"/>
    </row>
    <row r="149" spans="17:17" ht="12.75" customHeight="1">
      <c r="Q149" s="5"/>
    </row>
    <row r="150" spans="17:17" ht="12.75" customHeight="1">
      <c r="Q150" s="5"/>
    </row>
    <row r="151" spans="17:17" ht="12.75" customHeight="1">
      <c r="Q151" s="5"/>
    </row>
    <row r="152" spans="17:17" ht="12.75" customHeight="1">
      <c r="Q152" s="5"/>
    </row>
    <row r="153" spans="17:17" ht="12.75" customHeight="1">
      <c r="Q153" s="5"/>
    </row>
    <row r="154" spans="17:17" ht="12.75" customHeight="1">
      <c r="Q154" s="5"/>
    </row>
    <row r="155" spans="17:17" ht="12.75" customHeight="1">
      <c r="Q155" s="5"/>
    </row>
    <row r="156" spans="17:17" ht="12.75" customHeight="1">
      <c r="Q156" s="5"/>
    </row>
    <row r="157" spans="17:17" ht="12.75" customHeight="1">
      <c r="Q157" s="5"/>
    </row>
    <row r="158" spans="17:17" ht="12.75" customHeight="1">
      <c r="Q158" s="5"/>
    </row>
    <row r="159" spans="17:17" ht="12.75" customHeight="1">
      <c r="Q159" s="5"/>
    </row>
    <row r="160" spans="17:17" ht="12.75" customHeight="1">
      <c r="Q160" s="5"/>
    </row>
    <row r="161" spans="17:17" ht="12.75" customHeight="1">
      <c r="Q161" s="5"/>
    </row>
    <row r="162" spans="17:17" ht="12.75" customHeight="1">
      <c r="Q162" s="5"/>
    </row>
    <row r="163" spans="17:17" ht="12.75" customHeight="1">
      <c r="Q163" s="5"/>
    </row>
    <row r="164" spans="17:17" ht="12.75" customHeight="1">
      <c r="Q164" s="5"/>
    </row>
    <row r="165" spans="17:17" ht="12.75" customHeight="1">
      <c r="Q165" s="5"/>
    </row>
    <row r="166" spans="17:17" ht="12.75" customHeight="1">
      <c r="Q166" s="5"/>
    </row>
    <row r="167" spans="17:17" ht="12.75" customHeight="1">
      <c r="Q167" s="5"/>
    </row>
    <row r="168" spans="17:17" ht="12.75" customHeight="1">
      <c r="Q168" s="5"/>
    </row>
    <row r="169" spans="17:17" ht="12.75" customHeight="1">
      <c r="Q169" s="5"/>
    </row>
    <row r="170" spans="17:17" ht="12.75" customHeight="1">
      <c r="Q170" s="5"/>
    </row>
    <row r="171" spans="17:17" ht="12.75" customHeight="1">
      <c r="Q171" s="5"/>
    </row>
    <row r="172" spans="17:17" ht="12.75" customHeight="1">
      <c r="Q172" s="5"/>
    </row>
    <row r="173" spans="17:17" ht="12.75" customHeight="1">
      <c r="Q173" s="5"/>
    </row>
    <row r="174" spans="17:17" ht="12.75" customHeight="1">
      <c r="Q174" s="5"/>
    </row>
    <row r="175" spans="17:17" ht="12.75" customHeight="1">
      <c r="Q175" s="5"/>
    </row>
    <row r="176" spans="17:17" ht="12.75" customHeight="1">
      <c r="Q176" s="5"/>
    </row>
    <row r="177" spans="17:17" ht="12.75" customHeight="1">
      <c r="Q177" s="5"/>
    </row>
    <row r="178" spans="17:17" ht="12.75" customHeight="1">
      <c r="Q178" s="5"/>
    </row>
    <row r="179" spans="17:17" ht="12.75" customHeight="1">
      <c r="Q179" s="5"/>
    </row>
    <row r="180" spans="17:17" ht="12.75" customHeight="1">
      <c r="Q180" s="5"/>
    </row>
    <row r="181" spans="17:17" ht="12.75" customHeight="1">
      <c r="Q181" s="5"/>
    </row>
    <row r="182" spans="17:17" ht="12.75" customHeight="1">
      <c r="Q182" s="5"/>
    </row>
    <row r="183" spans="17:17" ht="12.75" customHeight="1">
      <c r="Q183" s="5"/>
    </row>
    <row r="184" spans="17:17" ht="12.75" customHeight="1">
      <c r="Q184" s="5"/>
    </row>
    <row r="185" spans="17:17" ht="12.75" customHeight="1">
      <c r="Q185" s="5"/>
    </row>
    <row r="186" spans="17:17" ht="12.75" customHeight="1">
      <c r="Q186" s="5"/>
    </row>
    <row r="187" spans="17:17" ht="12.75" customHeight="1">
      <c r="Q187" s="5"/>
    </row>
    <row r="188" spans="17:17" ht="12.75" customHeight="1">
      <c r="Q188" s="5"/>
    </row>
    <row r="189" spans="17:17" ht="12.75" customHeight="1">
      <c r="Q189" s="5"/>
    </row>
    <row r="190" spans="17:17" ht="12.75" customHeight="1">
      <c r="Q190" s="5"/>
    </row>
    <row r="191" spans="17:17" ht="12.75" customHeight="1">
      <c r="Q191" s="5"/>
    </row>
    <row r="192" spans="17:17" ht="12.75" customHeight="1">
      <c r="Q192" s="5"/>
    </row>
    <row r="193" spans="17:17" ht="12.75" customHeight="1">
      <c r="Q193" s="5"/>
    </row>
    <row r="194" spans="17:17" ht="12.75" customHeight="1">
      <c r="Q194" s="5"/>
    </row>
    <row r="195" spans="17:17" ht="12.75" customHeight="1">
      <c r="Q195" s="5"/>
    </row>
    <row r="196" spans="17:17" ht="12.75" customHeight="1">
      <c r="Q196" s="5"/>
    </row>
    <row r="197" spans="17:17" ht="12.75" customHeight="1">
      <c r="Q197" s="5"/>
    </row>
    <row r="198" spans="17:17" ht="12.75" customHeight="1">
      <c r="Q198" s="5"/>
    </row>
    <row r="199" spans="17:17" ht="12.75" customHeight="1">
      <c r="Q199" s="5"/>
    </row>
    <row r="200" spans="17:17" ht="12.75" customHeight="1">
      <c r="Q200" s="5"/>
    </row>
    <row r="201" spans="17:17" ht="12.75" customHeight="1">
      <c r="Q201" s="5"/>
    </row>
    <row r="202" spans="17:17" ht="12.75" customHeight="1">
      <c r="Q202" s="5"/>
    </row>
    <row r="203" spans="17:17" ht="12.75" customHeight="1">
      <c r="Q203" s="5"/>
    </row>
    <row r="204" spans="17:17" ht="12.75" customHeight="1">
      <c r="Q204" s="5"/>
    </row>
    <row r="205" spans="17:17" ht="12.75" customHeight="1">
      <c r="Q205" s="5"/>
    </row>
    <row r="206" spans="17:17" ht="12.75" customHeight="1">
      <c r="Q206" s="5"/>
    </row>
    <row r="207" spans="17:17" ht="12.75" customHeight="1">
      <c r="Q207" s="5"/>
    </row>
    <row r="208" spans="17:17" ht="12.75" customHeight="1">
      <c r="Q208" s="5"/>
    </row>
    <row r="209" spans="17:17" ht="12.75" customHeight="1">
      <c r="Q209" s="5"/>
    </row>
    <row r="210" spans="17:17" ht="12.75" customHeight="1">
      <c r="Q210" s="5"/>
    </row>
    <row r="211" spans="17:17" ht="12.75" customHeight="1">
      <c r="Q211" s="5"/>
    </row>
    <row r="212" spans="17:17" ht="12.75" customHeight="1">
      <c r="Q212" s="5"/>
    </row>
    <row r="213" spans="17:17" ht="12.75" customHeight="1">
      <c r="Q213" s="5"/>
    </row>
    <row r="214" spans="17:17" ht="12.75" customHeight="1">
      <c r="Q214" s="5"/>
    </row>
    <row r="215" spans="17:17" ht="12.75" customHeight="1">
      <c r="Q215" s="5"/>
    </row>
    <row r="216" spans="17:17" ht="12.75" customHeight="1">
      <c r="Q216" s="5"/>
    </row>
    <row r="217" spans="17:17" ht="12.75" customHeight="1">
      <c r="Q217" s="5"/>
    </row>
    <row r="218" spans="17:17" ht="12.75" customHeight="1">
      <c r="Q218" s="5"/>
    </row>
    <row r="219" spans="17:17" ht="12.75" customHeight="1">
      <c r="Q219" s="5"/>
    </row>
    <row r="220" spans="17:17" ht="12.75" customHeight="1">
      <c r="Q220" s="5"/>
    </row>
    <row r="221" spans="17:17" ht="12.75" customHeight="1">
      <c r="Q221" s="5"/>
    </row>
    <row r="222" spans="17:17" ht="12.75" customHeight="1">
      <c r="Q222" s="5"/>
    </row>
    <row r="223" spans="17:17" ht="12.75" customHeight="1">
      <c r="Q223" s="5"/>
    </row>
    <row r="224" spans="17:17" ht="12.75" customHeight="1">
      <c r="Q224" s="5"/>
    </row>
    <row r="225" spans="17:17" ht="12.75" customHeight="1">
      <c r="Q225" s="5"/>
    </row>
    <row r="226" spans="17:17" ht="12.75" customHeight="1">
      <c r="Q226" s="5"/>
    </row>
    <row r="227" spans="17:17" ht="12.75" customHeight="1">
      <c r="Q227" s="5"/>
    </row>
    <row r="228" spans="17:17" ht="12.75" customHeight="1">
      <c r="Q228" s="5"/>
    </row>
    <row r="229" spans="17:17" ht="12.75" customHeight="1">
      <c r="Q229" s="5"/>
    </row>
    <row r="230" spans="17:17" ht="12.75" customHeight="1">
      <c r="Q230" s="5"/>
    </row>
    <row r="231" spans="17:17" ht="12.75" customHeight="1">
      <c r="Q231" s="5"/>
    </row>
    <row r="232" spans="17:17" ht="12.75" customHeight="1">
      <c r="Q232" s="5"/>
    </row>
    <row r="233" spans="17:17" ht="12.75" customHeight="1">
      <c r="Q233" s="5"/>
    </row>
    <row r="234" spans="17:17" ht="12.75" customHeight="1">
      <c r="Q234" s="5"/>
    </row>
    <row r="235" spans="17:17" ht="12.75" customHeight="1">
      <c r="Q235" s="5"/>
    </row>
    <row r="236" spans="17:17" ht="12.75" customHeight="1">
      <c r="Q236" s="5"/>
    </row>
    <row r="237" spans="17:17" ht="12.75" customHeight="1">
      <c r="Q237" s="5"/>
    </row>
    <row r="238" spans="17:17" ht="12.75" customHeight="1">
      <c r="Q238" s="5"/>
    </row>
    <row r="239" spans="17:17" ht="12.75" customHeight="1">
      <c r="Q239" s="5"/>
    </row>
    <row r="240" spans="17:17" ht="12.75" customHeight="1">
      <c r="Q240" s="5"/>
    </row>
    <row r="241" spans="17:17" ht="12.75" customHeight="1">
      <c r="Q241" s="5"/>
    </row>
    <row r="242" spans="17:17" ht="12.75" customHeight="1">
      <c r="Q242" s="5"/>
    </row>
    <row r="243" spans="17:17" ht="12.75" customHeight="1">
      <c r="Q243" s="5"/>
    </row>
    <row r="244" spans="17:17" ht="12.75" customHeight="1">
      <c r="Q244" s="5"/>
    </row>
    <row r="245" spans="17:17" ht="12.75" customHeight="1">
      <c r="Q245" s="5"/>
    </row>
    <row r="246" spans="17:17" ht="12.75" customHeight="1">
      <c r="Q246" s="5"/>
    </row>
    <row r="247" spans="17:17" ht="12.75" customHeight="1">
      <c r="Q247" s="5"/>
    </row>
    <row r="248" spans="17:17" ht="12.75" customHeight="1">
      <c r="Q248" s="5"/>
    </row>
    <row r="249" spans="17:17" ht="12.75" customHeight="1">
      <c r="Q249" s="5"/>
    </row>
    <row r="250" spans="17:17" ht="12.75" customHeight="1">
      <c r="Q250" s="5"/>
    </row>
    <row r="251" spans="17:17" ht="12.75" customHeight="1">
      <c r="Q251" s="5"/>
    </row>
    <row r="252" spans="17:17" ht="12.75" customHeight="1">
      <c r="Q252" s="5"/>
    </row>
    <row r="253" spans="17:17" ht="12.75" customHeight="1">
      <c r="Q253" s="5"/>
    </row>
    <row r="254" spans="17:17" ht="12.75" customHeight="1">
      <c r="Q254" s="5"/>
    </row>
    <row r="255" spans="17:17" ht="12.75" customHeight="1">
      <c r="Q255" s="5"/>
    </row>
    <row r="256" spans="17:17" ht="12.75" customHeight="1">
      <c r="Q256" s="5"/>
    </row>
    <row r="257" spans="17:17" ht="12.75" customHeight="1">
      <c r="Q257" s="5"/>
    </row>
    <row r="258" spans="17:17" ht="12.75" customHeight="1">
      <c r="Q258" s="5"/>
    </row>
    <row r="259" spans="17:17" ht="12.75" customHeight="1">
      <c r="Q259" s="5"/>
    </row>
    <row r="260" spans="17:17" ht="12.75" customHeight="1">
      <c r="Q260" s="5"/>
    </row>
    <row r="261" spans="17:17" ht="12.75" customHeight="1">
      <c r="Q261" s="5"/>
    </row>
    <row r="262" spans="17:17" ht="12.75" customHeight="1">
      <c r="Q262" s="5"/>
    </row>
    <row r="263" spans="17:17" ht="12.75" customHeight="1">
      <c r="Q263" s="5"/>
    </row>
    <row r="264" spans="17:17" ht="12.75" customHeight="1">
      <c r="Q264" s="5"/>
    </row>
    <row r="265" spans="17:17" ht="12.75" customHeight="1">
      <c r="Q265" s="5"/>
    </row>
    <row r="266" spans="17:17" ht="12.75" customHeight="1">
      <c r="Q266" s="5"/>
    </row>
    <row r="267" spans="17:17" ht="12.75" customHeight="1">
      <c r="Q267" s="5"/>
    </row>
    <row r="268" spans="17:17" ht="12.75" customHeight="1">
      <c r="Q268" s="5"/>
    </row>
    <row r="269" spans="17:17" ht="12.75" customHeight="1">
      <c r="Q269" s="5"/>
    </row>
    <row r="270" spans="17:17" ht="12.75" customHeight="1">
      <c r="Q270" s="5"/>
    </row>
    <row r="271" spans="17:17" ht="12.75" customHeight="1">
      <c r="Q271" s="5"/>
    </row>
    <row r="272" spans="17:17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0">
    <mergeCell ref="B53:E53"/>
    <mergeCell ref="D54:E54"/>
    <mergeCell ref="C43:D43"/>
    <mergeCell ref="C42:D42"/>
    <mergeCell ref="X10:Y10"/>
    <mergeCell ref="F10:O10"/>
    <mergeCell ref="B51:E51"/>
    <mergeCell ref="B52:E52"/>
    <mergeCell ref="Q13:Q14"/>
    <mergeCell ref="Q18:Q21"/>
    <mergeCell ref="C36:D36"/>
    <mergeCell ref="C35:D35"/>
    <mergeCell ref="B27:E27"/>
    <mergeCell ref="C38:D38"/>
    <mergeCell ref="C10:C11"/>
    <mergeCell ref="S11:V11"/>
    <mergeCell ref="P10:P11"/>
    <mergeCell ref="E10:E11"/>
    <mergeCell ref="L11:M11"/>
    <mergeCell ref="F11:G11"/>
    <mergeCell ref="H11:I11"/>
    <mergeCell ref="J11:K11"/>
    <mergeCell ref="N11:O11"/>
    <mergeCell ref="B10:B11"/>
    <mergeCell ref="C41:D41"/>
    <mergeCell ref="C45:D45"/>
    <mergeCell ref="C44:D44"/>
    <mergeCell ref="C16:D16"/>
    <mergeCell ref="B47:B48"/>
    <mergeCell ref="C47:D48"/>
    <mergeCell ref="C40:D40"/>
    <mergeCell ref="C32:D33"/>
    <mergeCell ref="C23:D23"/>
    <mergeCell ref="B28:P28"/>
    <mergeCell ref="B32:B33"/>
    <mergeCell ref="B31:E31"/>
    <mergeCell ref="C37:D37"/>
    <mergeCell ref="C46:D46"/>
    <mergeCell ref="N71:O71"/>
    <mergeCell ref="J71:K71"/>
    <mergeCell ref="L71:M71"/>
    <mergeCell ref="B66:E66"/>
    <mergeCell ref="H71:I71"/>
    <mergeCell ref="F71:G71"/>
    <mergeCell ref="C67:D67"/>
    <mergeCell ref="B54:B55"/>
    <mergeCell ref="C54:C55"/>
    <mergeCell ref="P54:P55"/>
    <mergeCell ref="D55:E55"/>
    <mergeCell ref="F70:O70"/>
    <mergeCell ref="C58:E58"/>
    <mergeCell ref="C57:E57"/>
    <mergeCell ref="C56:E56"/>
    <mergeCell ref="C65:E65"/>
    <mergeCell ref="C62:E62"/>
    <mergeCell ref="C61:E61"/>
    <mergeCell ref="C59:E59"/>
    <mergeCell ref="C60:E60"/>
    <mergeCell ref="C64:E64"/>
    <mergeCell ref="C63:E63"/>
  </mergeCells>
  <conditionalFormatting sqref="E73 C75:D75">
    <cfRule type="cellIs" dxfId="290" priority="12" operator="greaterThan">
      <formula>0</formula>
    </cfRule>
  </conditionalFormatting>
  <conditionalFormatting sqref="V13">
    <cfRule type="cellIs" dxfId="289" priority="13" operator="lessThan">
      <formula>$U$13</formula>
    </cfRule>
  </conditionalFormatting>
  <conditionalFormatting sqref="V14">
    <cfRule type="cellIs" dxfId="288" priority="14" operator="lessThan">
      <formula>$U$14</formula>
    </cfRule>
  </conditionalFormatting>
  <conditionalFormatting sqref="V16">
    <cfRule type="cellIs" dxfId="287" priority="15" operator="lessThan">
      <formula>$U$16</formula>
    </cfRule>
  </conditionalFormatting>
  <conditionalFormatting sqref="F49:O49">
    <cfRule type="cellIs" dxfId="286" priority="16" operator="lessThan">
      <formula>$F$39/2</formula>
    </cfRule>
  </conditionalFormatting>
  <conditionalFormatting sqref="P52">
    <cfRule type="cellIs" dxfId="285" priority="17" operator="lessThan">
      <formula>#REF!</formula>
    </cfRule>
  </conditionalFormatting>
  <conditionalFormatting sqref="P52">
    <cfRule type="cellIs" dxfId="284" priority="18" operator="greaterThan">
      <formula>#REF!</formula>
    </cfRule>
  </conditionalFormatting>
  <conditionalFormatting sqref="H50">
    <cfRule type="cellIs" dxfId="283" priority="42" operator="lessThan">
      <formula>$H$51</formula>
    </cfRule>
  </conditionalFormatting>
  <conditionalFormatting sqref="H50">
    <cfRule type="cellIs" dxfId="282" priority="43" operator="greaterThan">
      <formula>$H$51</formula>
    </cfRule>
  </conditionalFormatting>
  <conditionalFormatting sqref="I50">
    <cfRule type="cellIs" dxfId="281" priority="44" operator="lessThan">
      <formula>$I$51</formula>
    </cfRule>
  </conditionalFormatting>
  <conditionalFormatting sqref="I50">
    <cfRule type="cellIs" dxfId="280" priority="45" operator="greaterThan">
      <formula>$I$51</formula>
    </cfRule>
  </conditionalFormatting>
  <conditionalFormatting sqref="J50">
    <cfRule type="cellIs" dxfId="279" priority="46" operator="lessThan">
      <formula>$J$51</formula>
    </cfRule>
  </conditionalFormatting>
  <conditionalFormatting sqref="J50">
    <cfRule type="cellIs" dxfId="278" priority="47" operator="greaterThan">
      <formula>$J$51</formula>
    </cfRule>
  </conditionalFormatting>
  <conditionalFormatting sqref="K50">
    <cfRule type="cellIs" dxfId="277" priority="48" operator="lessThan">
      <formula>$K$51</formula>
    </cfRule>
  </conditionalFormatting>
  <conditionalFormatting sqref="K50">
    <cfRule type="cellIs" dxfId="276" priority="49" operator="greaterThan">
      <formula>$K$51</formula>
    </cfRule>
  </conditionalFormatting>
  <conditionalFormatting sqref="L50">
    <cfRule type="cellIs" dxfId="275" priority="50" operator="lessThan">
      <formula>$L$51</formula>
    </cfRule>
  </conditionalFormatting>
  <conditionalFormatting sqref="L50">
    <cfRule type="cellIs" dxfId="274" priority="51" operator="greaterThan">
      <formula>$L$51</formula>
    </cfRule>
  </conditionalFormatting>
  <conditionalFormatting sqref="M50">
    <cfRule type="cellIs" dxfId="273" priority="52" operator="lessThan">
      <formula>$M$51</formula>
    </cfRule>
  </conditionalFormatting>
  <conditionalFormatting sqref="M50">
    <cfRule type="cellIs" dxfId="272" priority="53" operator="greaterThan">
      <formula>$M$51</formula>
    </cfRule>
  </conditionalFormatting>
  <conditionalFormatting sqref="N50">
    <cfRule type="cellIs" dxfId="271" priority="54" operator="lessThan">
      <formula>$N$51</formula>
    </cfRule>
  </conditionalFormatting>
  <conditionalFormatting sqref="N50">
    <cfRule type="cellIs" dxfId="270" priority="55" operator="greaterThan">
      <formula>$N$51</formula>
    </cfRule>
  </conditionalFormatting>
  <conditionalFormatting sqref="O50">
    <cfRule type="cellIs" dxfId="269" priority="56" operator="lessThan">
      <formula>$O$51</formula>
    </cfRule>
  </conditionalFormatting>
  <conditionalFormatting sqref="O50">
    <cfRule type="cellIs" dxfId="268" priority="57" operator="greaterThan">
      <formula>$O$51</formula>
    </cfRule>
  </conditionalFormatting>
  <conditionalFormatting sqref="F50">
    <cfRule type="cellIs" dxfId="267" priority="58" operator="lessThan">
      <formula>$F$51</formula>
    </cfRule>
  </conditionalFormatting>
  <conditionalFormatting sqref="F50">
    <cfRule type="cellIs" dxfId="266" priority="59" operator="greaterThan">
      <formula>$F$51</formula>
    </cfRule>
  </conditionalFormatting>
  <conditionalFormatting sqref="G50">
    <cfRule type="cellIs" dxfId="265" priority="60" operator="lessThan">
      <formula>$G$51</formula>
    </cfRule>
  </conditionalFormatting>
  <conditionalFormatting sqref="G50">
    <cfRule type="cellIs" dxfId="264" priority="61" operator="greaterThan">
      <formula>$G$51</formula>
    </cfRule>
  </conditionalFormatting>
  <conditionalFormatting sqref="H53:I53">
    <cfRule type="cellIs" dxfId="263" priority="6" operator="notEqual">
      <formula>$H$71</formula>
    </cfRule>
    <cfRule type="cellIs" dxfId="262" priority="11" operator="notEqual">
      <formula>$H$71</formula>
    </cfRule>
  </conditionalFormatting>
  <conditionalFormatting sqref="J53:K53">
    <cfRule type="cellIs" dxfId="261" priority="5" operator="notEqual">
      <formula>$J$71</formula>
    </cfRule>
    <cfRule type="cellIs" dxfId="260" priority="10" operator="notEqual">
      <formula>$J$71</formula>
    </cfRule>
  </conditionalFormatting>
  <conditionalFormatting sqref="L53:M53">
    <cfRule type="cellIs" dxfId="259" priority="4" operator="notEqual">
      <formula>$L$71</formula>
    </cfRule>
    <cfRule type="cellIs" dxfId="258" priority="9" operator="notEqual">
      <formula>$L$71</formula>
    </cfRule>
  </conditionalFormatting>
  <conditionalFormatting sqref="N53:O53">
    <cfRule type="cellIs" dxfId="257" priority="3" operator="notEqual">
      <formula>$N$71</formula>
    </cfRule>
    <cfRule type="cellIs" dxfId="256" priority="8" operator="notEqual">
      <formula>$N$71</formula>
    </cfRule>
  </conditionalFormatting>
  <conditionalFormatting sqref="F53:G53">
    <cfRule type="cellIs" dxfId="255" priority="7" operator="notEqual">
      <formula>$F$71</formula>
    </cfRule>
  </conditionalFormatting>
  <conditionalFormatting sqref="N51:O51">
    <cfRule type="cellIs" dxfId="254" priority="1" operator="lessThan">
      <formula>#REF!</formula>
    </cfRule>
  </conditionalFormatting>
  <conditionalFormatting sqref="N51:O51">
    <cfRule type="cellIs" dxfId="253" priority="2" operator="greaterThan">
      <formula>#REF!</formula>
    </cfRule>
  </conditionalFormatting>
  <dataValidations count="5">
    <dataValidation type="list" allowBlank="1" showErrorMessage="1" sqref="F52:O52 E32:E38 E40:E48">
      <formula1>$T$13:$T$16</formula1>
    </dataValidation>
    <dataValidation type="list" allowBlank="1" showErrorMessage="1" sqref="D30">
      <formula1>$Y$13:$Y$16</formula1>
    </dataValidation>
    <dataValidation type="list" allowBlank="1" showErrorMessage="1" sqref="D13:D14">
      <formula1>$T$21:$T$24</formula1>
    </dataValidation>
    <dataValidation type="list" allowBlank="1" showErrorMessage="1" sqref="D29">
      <formula1>$T$21:$T$23</formula1>
    </dataValidation>
    <dataValidation type="list" allowBlank="1" showErrorMessage="1" sqref="C29:C30">
      <formula1>$Y$12:$Y$20</formula1>
    </dataValidation>
  </dataValidations>
  <printOptions horizontalCentered="1"/>
  <pageMargins left="0.78740157480314965" right="0.39370078740157483" top="0.98425196850393704" bottom="0.98425196850393704" header="0" footer="0"/>
  <pageSetup paperSize="9" scale="44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pane ySplit="6" topLeftCell="A7" activePane="bottomLeft" state="frozen"/>
      <selection pane="bottomLeft" activeCell="B8" sqref="B8"/>
    </sheetView>
  </sheetViews>
  <sheetFormatPr defaultColWidth="14.44140625" defaultRowHeight="15" customHeight="1"/>
  <cols>
    <col min="1" max="1" width="22.21875" customWidth="1"/>
    <col min="2" max="2" width="3.44140625" customWidth="1"/>
    <col min="3" max="3" width="55.77734375" customWidth="1"/>
    <col min="4" max="4" width="7" customWidth="1"/>
    <col min="5" max="5" width="5.5546875" customWidth="1"/>
    <col min="6" max="11" width="5.77734375" customWidth="1"/>
    <col min="12" max="12" width="14.21875" customWidth="1"/>
    <col min="13" max="13" width="12.44140625" customWidth="1"/>
    <col min="14" max="15" width="6" customWidth="1"/>
    <col min="16" max="16" width="2.77734375" customWidth="1"/>
    <col min="17" max="17" width="12.77734375" customWidth="1"/>
    <col min="18" max="19" width="8.77734375" customWidth="1"/>
    <col min="20" max="20" width="19.44140625" customWidth="1"/>
    <col min="21" max="22" width="14.21875" customWidth="1"/>
    <col min="23" max="23" width="17.77734375" customWidth="1"/>
    <col min="24" max="24" width="14.5546875" customWidth="1"/>
    <col min="25" max="26" width="8.77734375" customWidth="1"/>
  </cols>
  <sheetData>
    <row r="1" spans="1:26" ht="12.75" customHeight="1">
      <c r="A1" s="5"/>
      <c r="B1" s="2" t="s">
        <v>1</v>
      </c>
      <c r="C1" s="5"/>
      <c r="D1" s="5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>
      <c r="A2" s="5"/>
      <c r="B2" s="889" t="s">
        <v>156</v>
      </c>
      <c r="C2" s="728"/>
      <c r="D2" s="144"/>
      <c r="E2" s="1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>
      <c r="A3" s="5"/>
      <c r="B3" s="6" t="s">
        <v>157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145">
        <v>32</v>
      </c>
      <c r="R3" s="5" t="s">
        <v>158</v>
      </c>
      <c r="S3" s="5"/>
      <c r="T3" s="5"/>
      <c r="U3" s="5"/>
      <c r="V3" s="5"/>
      <c r="W3" s="5"/>
      <c r="X3" s="5"/>
      <c r="Y3" s="5"/>
      <c r="Z3" s="5"/>
    </row>
    <row r="4" spans="1:26" ht="12.75" customHeight="1">
      <c r="A4" s="5"/>
      <c r="B4" s="6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3.25" customHeight="1">
      <c r="A5" s="5"/>
      <c r="B5" s="816" t="s">
        <v>4</v>
      </c>
      <c r="C5" s="843" t="s">
        <v>5</v>
      </c>
      <c r="D5" s="56"/>
      <c r="E5" s="846"/>
      <c r="F5" s="845" t="s">
        <v>6</v>
      </c>
      <c r="G5" s="703"/>
      <c r="H5" s="703"/>
      <c r="I5" s="703"/>
      <c r="J5" s="703"/>
      <c r="K5" s="704"/>
      <c r="L5" s="890" t="s">
        <v>159</v>
      </c>
      <c r="M5" s="753" t="s">
        <v>160</v>
      </c>
      <c r="N5" s="7"/>
      <c r="O5" s="7"/>
      <c r="P5" s="7"/>
      <c r="Q5" s="898" t="s">
        <v>161</v>
      </c>
      <c r="R5" s="5" t="s">
        <v>162</v>
      </c>
      <c r="S5" s="5"/>
      <c r="T5" s="5"/>
      <c r="U5" s="5"/>
      <c r="V5" s="5"/>
      <c r="W5" s="5"/>
      <c r="X5" s="5"/>
      <c r="Y5" s="5"/>
      <c r="Z5" s="5"/>
    </row>
    <row r="6" spans="1:26" ht="26.25" customHeight="1">
      <c r="A6" s="5"/>
      <c r="B6" s="710"/>
      <c r="C6" s="844"/>
      <c r="D6" s="146"/>
      <c r="E6" s="899"/>
      <c r="F6" s="845" t="s">
        <v>8</v>
      </c>
      <c r="G6" s="704"/>
      <c r="H6" s="845" t="s">
        <v>9</v>
      </c>
      <c r="I6" s="704"/>
      <c r="J6" s="845" t="s">
        <v>10</v>
      </c>
      <c r="K6" s="704"/>
      <c r="L6" s="710"/>
      <c r="M6" s="710"/>
      <c r="N6" s="7"/>
      <c r="O6" s="7"/>
      <c r="P6" s="7"/>
      <c r="Q6" s="710"/>
      <c r="R6" s="5"/>
      <c r="S6" s="747" t="s">
        <v>46</v>
      </c>
      <c r="T6" s="703"/>
      <c r="U6" s="703"/>
      <c r="V6" s="704"/>
      <c r="W6" s="5"/>
      <c r="X6" s="5"/>
      <c r="Y6" s="5"/>
      <c r="Z6" s="5"/>
    </row>
    <row r="7" spans="1:26" ht="12.75" customHeight="1">
      <c r="B7" s="25">
        <v>1</v>
      </c>
      <c r="C7" s="58" t="s">
        <v>14</v>
      </c>
      <c r="D7" s="147"/>
      <c r="E7" s="148"/>
      <c r="F7" s="77">
        <v>1</v>
      </c>
      <c r="G7" s="77">
        <v>1</v>
      </c>
      <c r="H7" s="77">
        <v>2</v>
      </c>
      <c r="I7" s="77">
        <v>2</v>
      </c>
      <c r="J7" s="77">
        <v>2</v>
      </c>
      <c r="K7" s="77">
        <v>2</v>
      </c>
      <c r="L7" s="21">
        <f t="shared" ref="L7:L20" si="0">SUM(F7:K7)/2</f>
        <v>5</v>
      </c>
      <c r="M7" s="21">
        <f t="shared" ref="M7:M25" si="1">L7*$Q$3</f>
        <v>160</v>
      </c>
      <c r="O7" s="23"/>
      <c r="P7" s="23"/>
      <c r="Q7" s="55">
        <v>160</v>
      </c>
      <c r="S7" s="25"/>
      <c r="T7" s="25" t="s">
        <v>50</v>
      </c>
      <c r="U7" s="25" t="s">
        <v>51</v>
      </c>
      <c r="V7" s="25" t="s">
        <v>52</v>
      </c>
    </row>
    <row r="8" spans="1:26" ht="12.75" customHeight="1">
      <c r="B8" s="25">
        <v>2</v>
      </c>
      <c r="C8" s="58" t="s">
        <v>24</v>
      </c>
      <c r="D8" s="76" t="s">
        <v>140</v>
      </c>
      <c r="E8" s="148"/>
      <c r="F8" s="77">
        <v>2</v>
      </c>
      <c r="G8" s="77">
        <v>2</v>
      </c>
      <c r="H8" s="77">
        <v>2</v>
      </c>
      <c r="I8" s="77">
        <v>2</v>
      </c>
      <c r="J8" s="77"/>
      <c r="K8" s="77"/>
      <c r="L8" s="21">
        <f t="shared" si="0"/>
        <v>4</v>
      </c>
      <c r="M8" s="21">
        <f t="shared" si="1"/>
        <v>128</v>
      </c>
      <c r="N8" s="149" t="s">
        <v>163</v>
      </c>
      <c r="O8" s="23"/>
      <c r="P8" s="23"/>
      <c r="Q8" s="50">
        <v>130</v>
      </c>
      <c r="S8" s="150" t="s">
        <v>164</v>
      </c>
      <c r="T8" s="151" t="s">
        <v>165</v>
      </c>
      <c r="U8" s="18">
        <v>200</v>
      </c>
      <c r="V8" s="18">
        <f>SUMIF($E$22:$E$29,$T8,$M$22:$M$29)+SUMIF($E$31:$E$34,$T8,$M$31:$M$34)</f>
        <v>1088</v>
      </c>
    </row>
    <row r="9" spans="1:26" ht="12.75" customHeight="1">
      <c r="B9" s="25">
        <v>3</v>
      </c>
      <c r="C9" s="58" t="s">
        <v>26</v>
      </c>
      <c r="D9" s="147"/>
      <c r="E9" s="148"/>
      <c r="F9" s="77">
        <v>2</v>
      </c>
      <c r="G9" s="77">
        <v>2</v>
      </c>
      <c r="H9" s="77"/>
      <c r="I9" s="77"/>
      <c r="J9" s="77"/>
      <c r="K9" s="77"/>
      <c r="L9" s="21">
        <f t="shared" si="0"/>
        <v>2</v>
      </c>
      <c r="M9" s="21">
        <f t="shared" si="1"/>
        <v>64</v>
      </c>
      <c r="O9" s="23"/>
      <c r="P9" s="23"/>
      <c r="Q9" s="55">
        <v>60</v>
      </c>
      <c r="S9" s="25" t="s">
        <v>55</v>
      </c>
      <c r="T9" s="151" t="s">
        <v>166</v>
      </c>
      <c r="U9" s="18">
        <v>700</v>
      </c>
      <c r="V9" s="18">
        <f>SUMIF($E$22:$E$29,$T9,$M$22:$M$29)+SUMIF($E$31:$E$34,$T9,$M$31:$M$34)</f>
        <v>512</v>
      </c>
    </row>
    <row r="10" spans="1:26" ht="12.75" customHeight="1">
      <c r="B10" s="25">
        <v>4</v>
      </c>
      <c r="C10" s="58" t="s">
        <v>29</v>
      </c>
      <c r="D10" s="147"/>
      <c r="E10" s="148"/>
      <c r="F10" s="77">
        <v>1</v>
      </c>
      <c r="G10" s="77">
        <v>1</v>
      </c>
      <c r="H10" s="77"/>
      <c r="I10" s="77"/>
      <c r="J10" s="77"/>
      <c r="K10" s="77"/>
      <c r="L10" s="21">
        <f t="shared" si="0"/>
        <v>1</v>
      </c>
      <c r="M10" s="21">
        <f t="shared" si="1"/>
        <v>32</v>
      </c>
      <c r="N10" s="23"/>
      <c r="O10" s="23"/>
      <c r="P10" s="23"/>
      <c r="Q10" s="55">
        <v>30</v>
      </c>
      <c r="S10" s="25" t="s">
        <v>58</v>
      </c>
      <c r="T10" s="151"/>
      <c r="U10" s="18"/>
      <c r="V10" s="18">
        <f>SUMIF($E$22:$E$29,$T10,$M$22:$M$29)+SUMIF($E$31:$E$34,$T10,$M$31:$M$34)</f>
        <v>0</v>
      </c>
    </row>
    <row r="11" spans="1:26" ht="12.75" customHeight="1">
      <c r="B11" s="25">
        <v>5</v>
      </c>
      <c r="C11" s="58" t="s">
        <v>32</v>
      </c>
      <c r="D11" s="147"/>
      <c r="E11" s="148"/>
      <c r="F11" s="77">
        <v>2</v>
      </c>
      <c r="G11" s="77">
        <v>2</v>
      </c>
      <c r="H11" s="77"/>
      <c r="I11" s="77"/>
      <c r="J11" s="77"/>
      <c r="K11" s="77"/>
      <c r="L11" s="21">
        <f t="shared" si="0"/>
        <v>2</v>
      </c>
      <c r="M11" s="21">
        <f t="shared" si="1"/>
        <v>64</v>
      </c>
      <c r="N11" s="23"/>
      <c r="O11" s="23"/>
      <c r="P11" s="23"/>
      <c r="Q11" s="55">
        <v>60</v>
      </c>
      <c r="S11" s="152" t="s">
        <v>145</v>
      </c>
      <c r="T11" s="153"/>
      <c r="U11" s="18"/>
      <c r="V11" s="18">
        <f>SUMIF($E$22:$E$29,$T11,$M$22:$M$29)+SUMIF($E$31:$E$34,$T11,$M$31:$M$34)</f>
        <v>0</v>
      </c>
    </row>
    <row r="12" spans="1:26" ht="12.75" customHeight="1">
      <c r="B12" s="25">
        <v>6</v>
      </c>
      <c r="C12" s="58" t="s">
        <v>31</v>
      </c>
      <c r="D12" s="147"/>
      <c r="E12" s="148"/>
      <c r="F12" s="77">
        <v>1</v>
      </c>
      <c r="G12" s="77">
        <v>1</v>
      </c>
      <c r="H12" s="77"/>
      <c r="I12" s="77"/>
      <c r="J12" s="77"/>
      <c r="K12" s="77"/>
      <c r="L12" s="21">
        <f t="shared" si="0"/>
        <v>1</v>
      </c>
      <c r="M12" s="21">
        <f t="shared" si="1"/>
        <v>32</v>
      </c>
      <c r="N12" s="23"/>
      <c r="O12" s="23"/>
      <c r="P12" s="23"/>
      <c r="Q12" s="55">
        <v>30</v>
      </c>
    </row>
    <row r="13" spans="1:26" ht="12.75" customHeight="1">
      <c r="B13" s="25">
        <v>7</v>
      </c>
      <c r="C13" s="58" t="s">
        <v>34</v>
      </c>
      <c r="D13" s="147"/>
      <c r="E13" s="148"/>
      <c r="F13" s="77">
        <v>1</v>
      </c>
      <c r="G13" s="77">
        <v>1</v>
      </c>
      <c r="H13" s="77"/>
      <c r="I13" s="77"/>
      <c r="J13" s="77"/>
      <c r="K13" s="77"/>
      <c r="L13" s="21">
        <f t="shared" si="0"/>
        <v>1</v>
      </c>
      <c r="M13" s="21">
        <f t="shared" si="1"/>
        <v>32</v>
      </c>
      <c r="N13" s="23"/>
      <c r="O13" s="23"/>
      <c r="P13" s="23"/>
      <c r="Q13" s="55">
        <v>30</v>
      </c>
    </row>
    <row r="14" spans="1:26" ht="12.75" customHeight="1">
      <c r="B14" s="25">
        <v>8</v>
      </c>
      <c r="C14" s="58" t="s">
        <v>36</v>
      </c>
      <c r="D14" s="147"/>
      <c r="E14" s="148"/>
      <c r="F14" s="77">
        <v>1</v>
      </c>
      <c r="G14" s="77">
        <v>1</v>
      </c>
      <c r="H14" s="77"/>
      <c r="I14" s="77"/>
      <c r="J14" s="77"/>
      <c r="K14" s="77"/>
      <c r="L14" s="21">
        <f t="shared" si="0"/>
        <v>1</v>
      </c>
      <c r="M14" s="21">
        <f t="shared" si="1"/>
        <v>32</v>
      </c>
      <c r="N14" s="23"/>
      <c r="O14" s="23"/>
      <c r="P14" s="23"/>
      <c r="Q14" s="55">
        <v>30</v>
      </c>
    </row>
    <row r="15" spans="1:26" ht="12.75" customHeight="1">
      <c r="B15" s="25">
        <v>9</v>
      </c>
      <c r="C15" s="58" t="s">
        <v>38</v>
      </c>
      <c r="D15" s="147"/>
      <c r="E15" s="148"/>
      <c r="F15" s="77">
        <v>1</v>
      </c>
      <c r="G15" s="77">
        <v>1</v>
      </c>
      <c r="H15" s="77"/>
      <c r="I15" s="77"/>
      <c r="J15" s="77"/>
      <c r="K15" s="77"/>
      <c r="L15" s="21">
        <f t="shared" si="0"/>
        <v>1</v>
      </c>
      <c r="M15" s="21">
        <f t="shared" si="1"/>
        <v>32</v>
      </c>
      <c r="N15" s="23"/>
      <c r="O15" s="23"/>
      <c r="P15" s="23"/>
      <c r="Q15" s="55">
        <v>30</v>
      </c>
      <c r="S15" t="s">
        <v>65</v>
      </c>
    </row>
    <row r="16" spans="1:26" ht="12.75" customHeight="1">
      <c r="B16" s="25">
        <v>10</v>
      </c>
      <c r="C16" s="58" t="s">
        <v>39</v>
      </c>
      <c r="D16" s="147"/>
      <c r="E16" s="148"/>
      <c r="F16" s="77">
        <v>2</v>
      </c>
      <c r="G16" s="77">
        <v>2</v>
      </c>
      <c r="H16" s="77">
        <v>1</v>
      </c>
      <c r="I16" s="77">
        <v>1</v>
      </c>
      <c r="J16" s="77">
        <v>1</v>
      </c>
      <c r="K16" s="77">
        <v>1</v>
      </c>
      <c r="L16" s="21">
        <f t="shared" si="0"/>
        <v>4</v>
      </c>
      <c r="M16" s="21">
        <f t="shared" si="1"/>
        <v>128</v>
      </c>
      <c r="N16" s="149" t="s">
        <v>163</v>
      </c>
      <c r="O16" s="23"/>
      <c r="P16" s="23"/>
      <c r="Q16" s="55">
        <v>130</v>
      </c>
      <c r="T16" s="15" t="s">
        <v>141</v>
      </c>
    </row>
    <row r="17" spans="1:24" ht="12.75" customHeight="1">
      <c r="B17" s="25">
        <v>11</v>
      </c>
      <c r="C17" s="58" t="s">
        <v>40</v>
      </c>
      <c r="D17" s="147"/>
      <c r="E17" s="148"/>
      <c r="F17" s="77"/>
      <c r="G17" s="77"/>
      <c r="H17" s="77">
        <v>1</v>
      </c>
      <c r="I17" s="77">
        <v>1</v>
      </c>
      <c r="J17" s="77"/>
      <c r="K17" s="77"/>
      <c r="L17" s="21">
        <f t="shared" si="0"/>
        <v>1</v>
      </c>
      <c r="M17" s="21">
        <f t="shared" si="1"/>
        <v>32</v>
      </c>
      <c r="N17" s="23"/>
      <c r="O17" s="23"/>
      <c r="P17" s="23"/>
      <c r="Q17" s="55">
        <v>30</v>
      </c>
      <c r="T17" s="15" t="s">
        <v>140</v>
      </c>
    </row>
    <row r="18" spans="1:24" ht="12.75" customHeight="1">
      <c r="B18" s="25">
        <v>12</v>
      </c>
      <c r="C18" s="58" t="s">
        <v>72</v>
      </c>
      <c r="D18" s="147"/>
      <c r="E18" s="148"/>
      <c r="F18" s="77">
        <v>3</v>
      </c>
      <c r="G18" s="77">
        <v>3</v>
      </c>
      <c r="H18" s="77">
        <v>3</v>
      </c>
      <c r="I18" s="77">
        <v>3</v>
      </c>
      <c r="J18" s="77">
        <v>3</v>
      </c>
      <c r="K18" s="77">
        <v>3</v>
      </c>
      <c r="L18" s="21">
        <f t="shared" si="0"/>
        <v>9</v>
      </c>
      <c r="M18" s="21">
        <f t="shared" si="1"/>
        <v>288</v>
      </c>
      <c r="N18" s="149" t="s">
        <v>163</v>
      </c>
      <c r="O18" s="23"/>
      <c r="P18" s="23"/>
      <c r="Q18" s="55">
        <v>290</v>
      </c>
      <c r="T18" s="15" t="s">
        <v>142</v>
      </c>
    </row>
    <row r="19" spans="1:24" ht="12.75" customHeight="1">
      <c r="B19" s="25">
        <v>13</v>
      </c>
      <c r="C19" s="58" t="s">
        <v>73</v>
      </c>
      <c r="D19" s="147"/>
      <c r="E19" s="148"/>
      <c r="F19" s="77">
        <v>1</v>
      </c>
      <c r="G19" s="77">
        <v>1</v>
      </c>
      <c r="H19" s="77"/>
      <c r="I19" s="77"/>
      <c r="J19" s="77"/>
      <c r="K19" s="77"/>
      <c r="L19" s="21">
        <f t="shared" si="0"/>
        <v>1</v>
      </c>
      <c r="M19" s="21">
        <f t="shared" si="1"/>
        <v>32</v>
      </c>
      <c r="N19" s="23"/>
      <c r="O19" s="5"/>
      <c r="P19" s="23"/>
      <c r="Q19" s="55">
        <v>30</v>
      </c>
    </row>
    <row r="20" spans="1:24" ht="12.75" customHeight="1">
      <c r="B20" s="25">
        <v>14</v>
      </c>
      <c r="C20" s="58" t="s">
        <v>74</v>
      </c>
      <c r="D20" s="147"/>
      <c r="E20" s="147"/>
      <c r="F20" s="77">
        <v>1</v>
      </c>
      <c r="G20" s="77">
        <v>1</v>
      </c>
      <c r="H20" s="77">
        <v>1</v>
      </c>
      <c r="I20" s="77">
        <v>1</v>
      </c>
      <c r="J20" s="77">
        <v>1</v>
      </c>
      <c r="K20" s="77">
        <v>1</v>
      </c>
      <c r="L20" s="21">
        <f t="shared" si="0"/>
        <v>3</v>
      </c>
      <c r="M20" s="21">
        <f t="shared" si="1"/>
        <v>96</v>
      </c>
      <c r="N20" s="23"/>
      <c r="O20" s="23"/>
      <c r="P20" s="23"/>
      <c r="Q20" s="55">
        <v>95</v>
      </c>
    </row>
    <row r="21" spans="1:24" ht="12.75" customHeight="1">
      <c r="B21" s="896" t="s">
        <v>167</v>
      </c>
      <c r="C21" s="703"/>
      <c r="D21" s="703"/>
      <c r="E21" s="704"/>
      <c r="F21" s="154">
        <f t="shared" ref="F21:L21" si="2">SUM(F7:F20)</f>
        <v>19</v>
      </c>
      <c r="G21" s="154">
        <f t="shared" si="2"/>
        <v>19</v>
      </c>
      <c r="H21" s="154">
        <f t="shared" si="2"/>
        <v>10</v>
      </c>
      <c r="I21" s="154">
        <f t="shared" si="2"/>
        <v>10</v>
      </c>
      <c r="J21" s="154">
        <f t="shared" si="2"/>
        <v>7</v>
      </c>
      <c r="K21" s="154">
        <f t="shared" si="2"/>
        <v>7</v>
      </c>
      <c r="L21" s="72">
        <f t="shared" si="2"/>
        <v>36</v>
      </c>
      <c r="M21" s="72">
        <f t="shared" si="1"/>
        <v>1152</v>
      </c>
      <c r="N21" s="23"/>
      <c r="O21" s="23"/>
      <c r="P21" s="23"/>
      <c r="Q21" s="55">
        <f>SUM(Q7:Q20)</f>
        <v>1135</v>
      </c>
    </row>
    <row r="22" spans="1:24" ht="12.75" customHeight="1">
      <c r="B22" s="10">
        <v>15</v>
      </c>
      <c r="C22" s="895" t="s">
        <v>149</v>
      </c>
      <c r="D22" s="704"/>
      <c r="E22" s="84" t="s">
        <v>165</v>
      </c>
      <c r="F22" s="109"/>
      <c r="G22" s="109"/>
      <c r="H22" s="109"/>
      <c r="I22" s="109"/>
      <c r="J22" s="109">
        <v>1</v>
      </c>
      <c r="K22" s="109">
        <v>1</v>
      </c>
      <c r="L22" s="88">
        <f>SUM(F22:K22)/2</f>
        <v>1</v>
      </c>
      <c r="M22" s="21">
        <f t="shared" si="1"/>
        <v>32</v>
      </c>
      <c r="N22" s="900">
        <f>SUM(M22:M29)</f>
        <v>640</v>
      </c>
      <c r="O22" s="900">
        <f>N22+N31</f>
        <v>1600</v>
      </c>
      <c r="P22" s="23"/>
      <c r="S22" s="15" t="s">
        <v>165</v>
      </c>
      <c r="T22" s="901" t="s">
        <v>169</v>
      </c>
      <c r="U22" s="728"/>
      <c r="V22" s="728"/>
      <c r="W22" s="728"/>
      <c r="X22" s="728"/>
    </row>
    <row r="23" spans="1:24" ht="12.75" customHeight="1">
      <c r="B23" s="10">
        <v>16</v>
      </c>
      <c r="C23" s="895" t="s">
        <v>170</v>
      </c>
      <c r="D23" s="704"/>
      <c r="E23" s="84" t="s">
        <v>165</v>
      </c>
      <c r="F23" s="109">
        <v>1</v>
      </c>
      <c r="G23" s="109">
        <v>1</v>
      </c>
      <c r="H23" s="109"/>
      <c r="I23" s="109"/>
      <c r="J23" s="109"/>
      <c r="K23" s="109"/>
      <c r="L23" s="88">
        <f>SUM(F23:K23)/2</f>
        <v>1</v>
      </c>
      <c r="M23" s="21">
        <f t="shared" si="1"/>
        <v>32</v>
      </c>
      <c r="N23" s="750"/>
      <c r="O23" s="750"/>
      <c r="P23" s="23"/>
      <c r="S23" s="15"/>
      <c r="T23" s="728"/>
      <c r="U23" s="728"/>
      <c r="V23" s="728"/>
      <c r="W23" s="728"/>
      <c r="X23" s="728"/>
    </row>
    <row r="24" spans="1:24" ht="12.75" customHeight="1">
      <c r="B24" s="10">
        <v>17</v>
      </c>
      <c r="C24" s="895" t="s">
        <v>83</v>
      </c>
      <c r="D24" s="704"/>
      <c r="E24" s="84" t="s">
        <v>165</v>
      </c>
      <c r="F24" s="109"/>
      <c r="G24" s="109"/>
      <c r="H24" s="109"/>
      <c r="I24" s="109"/>
      <c r="J24" s="109">
        <v>2</v>
      </c>
      <c r="K24" s="109">
        <v>2</v>
      </c>
      <c r="L24" s="88">
        <f>SUM(F24:K24)/2</f>
        <v>2</v>
      </c>
      <c r="M24" s="21">
        <f t="shared" si="1"/>
        <v>64</v>
      </c>
      <c r="N24" s="750"/>
      <c r="O24" s="750"/>
      <c r="P24" s="23"/>
      <c r="S24" s="5"/>
      <c r="T24" s="728"/>
      <c r="U24" s="728"/>
      <c r="V24" s="728"/>
      <c r="W24" s="728"/>
      <c r="X24" s="728"/>
    </row>
    <row r="25" spans="1:24" ht="12.75" customHeight="1">
      <c r="B25" s="897">
        <v>18</v>
      </c>
      <c r="C25" s="830" t="s">
        <v>150</v>
      </c>
      <c r="D25" s="821"/>
      <c r="E25" s="71" t="s">
        <v>165</v>
      </c>
      <c r="F25" s="91">
        <v>1</v>
      </c>
      <c r="G25" s="91">
        <v>1</v>
      </c>
      <c r="H25" s="91">
        <v>1</v>
      </c>
      <c r="I25" s="91">
        <v>1</v>
      </c>
      <c r="J25" s="91"/>
      <c r="K25" s="91"/>
      <c r="L25" s="886">
        <f>SUM(F25:K26)/2</f>
        <v>5</v>
      </c>
      <c r="M25" s="886">
        <f t="shared" si="1"/>
        <v>160</v>
      </c>
      <c r="N25" s="750"/>
      <c r="O25" s="750"/>
      <c r="P25" s="23"/>
      <c r="T25" s="728"/>
      <c r="U25" s="728"/>
      <c r="V25" s="728"/>
      <c r="W25" s="728"/>
      <c r="X25" s="728"/>
    </row>
    <row r="26" spans="1:24" ht="12.75" customHeight="1">
      <c r="B26" s="710"/>
      <c r="C26" s="819"/>
      <c r="D26" s="822"/>
      <c r="E26" s="71" t="s">
        <v>166</v>
      </c>
      <c r="F26" s="91"/>
      <c r="G26" s="91"/>
      <c r="H26" s="91">
        <v>2</v>
      </c>
      <c r="I26" s="91">
        <v>2</v>
      </c>
      <c r="J26" s="91">
        <v>1</v>
      </c>
      <c r="K26" s="91">
        <v>1</v>
      </c>
      <c r="L26" s="710"/>
      <c r="M26" s="710"/>
      <c r="N26" s="750"/>
      <c r="O26" s="750"/>
      <c r="P26" s="23"/>
      <c r="S26" s="15" t="s">
        <v>166</v>
      </c>
      <c r="T26" s="92" t="s">
        <v>143</v>
      </c>
    </row>
    <row r="27" spans="1:24" ht="12.75" customHeight="1">
      <c r="B27" s="10">
        <v>19</v>
      </c>
      <c r="C27" s="892" t="s">
        <v>171</v>
      </c>
      <c r="D27" s="704"/>
      <c r="E27" s="71" t="s">
        <v>166</v>
      </c>
      <c r="F27" s="91"/>
      <c r="G27" s="91"/>
      <c r="H27" s="91"/>
      <c r="I27" s="91"/>
      <c r="J27" s="91">
        <v>1</v>
      </c>
      <c r="K27" s="91">
        <v>1</v>
      </c>
      <c r="L27" s="88">
        <f>SUM(F27:K27)/2</f>
        <v>1</v>
      </c>
      <c r="M27" s="21">
        <f t="shared" ref="M27:M33" si="3">L27*$Q$3</f>
        <v>32</v>
      </c>
      <c r="N27" s="750"/>
      <c r="O27" s="750"/>
      <c r="P27" s="23"/>
    </row>
    <row r="28" spans="1:24" ht="12.75" customHeight="1">
      <c r="B28" s="10">
        <v>20</v>
      </c>
      <c r="C28" s="808" t="s">
        <v>172</v>
      </c>
      <c r="D28" s="704"/>
      <c r="E28" s="71" t="s">
        <v>166</v>
      </c>
      <c r="F28" s="91">
        <v>1</v>
      </c>
      <c r="G28" s="91">
        <v>1</v>
      </c>
      <c r="H28" s="91">
        <v>3</v>
      </c>
      <c r="I28" s="91">
        <v>3</v>
      </c>
      <c r="J28" s="91">
        <v>1</v>
      </c>
      <c r="K28" s="91">
        <v>1</v>
      </c>
      <c r="L28" s="88">
        <f>SUM(F28:K28)/2</f>
        <v>5</v>
      </c>
      <c r="M28" s="21">
        <f t="shared" si="3"/>
        <v>160</v>
      </c>
      <c r="N28" s="750"/>
      <c r="O28" s="750"/>
      <c r="P28" s="23"/>
    </row>
    <row r="29" spans="1:24" ht="12.75" customHeight="1">
      <c r="B29" s="10">
        <v>21</v>
      </c>
      <c r="C29" s="892" t="s">
        <v>151</v>
      </c>
      <c r="D29" s="704"/>
      <c r="E29" s="71" t="s">
        <v>166</v>
      </c>
      <c r="F29" s="91"/>
      <c r="G29" s="91"/>
      <c r="H29" s="91">
        <v>2</v>
      </c>
      <c r="I29" s="91">
        <v>2</v>
      </c>
      <c r="J29" s="91">
        <v>3</v>
      </c>
      <c r="K29" s="91">
        <v>3</v>
      </c>
      <c r="L29" s="88">
        <f>SUM(F29:K29)/2</f>
        <v>5</v>
      </c>
      <c r="M29" s="21">
        <f t="shared" si="3"/>
        <v>160</v>
      </c>
      <c r="N29" s="710"/>
      <c r="O29" s="750"/>
      <c r="P29" s="23"/>
    </row>
    <row r="30" spans="1:24" ht="12.75" customHeight="1">
      <c r="B30" s="73" t="s">
        <v>91</v>
      </c>
      <c r="C30" s="130"/>
      <c r="D30" s="74"/>
      <c r="E30" s="157"/>
      <c r="F30" s="100">
        <f t="shared" ref="F30:K30" si="4">SUM(F22:F29)</f>
        <v>3</v>
      </c>
      <c r="G30" s="115">
        <f t="shared" si="4"/>
        <v>3</v>
      </c>
      <c r="H30" s="115">
        <f t="shared" si="4"/>
        <v>8</v>
      </c>
      <c r="I30" s="115">
        <f t="shared" si="4"/>
        <v>8</v>
      </c>
      <c r="J30" s="115">
        <f t="shared" si="4"/>
        <v>9</v>
      </c>
      <c r="K30" s="115">
        <f t="shared" si="4"/>
        <v>9</v>
      </c>
      <c r="L30" s="100">
        <f>SUM(F30:K30)</f>
        <v>40</v>
      </c>
      <c r="M30" s="158">
        <f t="shared" si="3"/>
        <v>1280</v>
      </c>
      <c r="N30" s="18"/>
      <c r="O30" s="750"/>
      <c r="P30" s="23"/>
    </row>
    <row r="31" spans="1:24" ht="12.75" customHeight="1">
      <c r="A31" s="5"/>
      <c r="B31" s="159">
        <v>22</v>
      </c>
      <c r="C31" s="892" t="s">
        <v>173</v>
      </c>
      <c r="D31" s="704"/>
      <c r="E31" s="71" t="s">
        <v>166</v>
      </c>
      <c r="F31" s="91"/>
      <c r="G31" s="91"/>
      <c r="H31" s="91">
        <v>1</v>
      </c>
      <c r="I31" s="91">
        <v>1</v>
      </c>
      <c r="J31" s="91">
        <v>2</v>
      </c>
      <c r="K31" s="91">
        <v>2</v>
      </c>
      <c r="L31" s="88">
        <f>SUM(F31:K31)/2</f>
        <v>3</v>
      </c>
      <c r="M31" s="21">
        <f t="shared" si="3"/>
        <v>96</v>
      </c>
      <c r="N31" s="888">
        <f>SUM(M31:M34)</f>
        <v>960</v>
      </c>
      <c r="O31" s="750"/>
      <c r="P31" s="23"/>
      <c r="R31" s="5"/>
      <c r="S31" s="5"/>
      <c r="T31" s="5"/>
      <c r="U31" s="5"/>
      <c r="V31" s="5"/>
    </row>
    <row r="32" spans="1:24" ht="12.75" customHeight="1">
      <c r="A32" s="5"/>
      <c r="B32" s="159">
        <v>23</v>
      </c>
      <c r="C32" s="892" t="s">
        <v>174</v>
      </c>
      <c r="D32" s="704"/>
      <c r="E32" s="71" t="s">
        <v>166</v>
      </c>
      <c r="F32" s="91"/>
      <c r="G32" s="91"/>
      <c r="H32" s="91"/>
      <c r="I32" s="91"/>
      <c r="J32" s="91">
        <v>2</v>
      </c>
      <c r="K32" s="91">
        <v>2</v>
      </c>
      <c r="L32" s="88">
        <f>SUM(F32:K32)/2</f>
        <v>2</v>
      </c>
      <c r="M32" s="21">
        <f t="shared" si="3"/>
        <v>64</v>
      </c>
      <c r="N32" s="750"/>
      <c r="O32" s="750"/>
      <c r="P32" s="23"/>
      <c r="Q32" s="149" t="s">
        <v>175</v>
      </c>
      <c r="R32" s="5"/>
      <c r="S32" s="5"/>
      <c r="T32" s="5"/>
      <c r="U32" s="5"/>
      <c r="V32" s="5"/>
    </row>
    <row r="33" spans="1:22" ht="12.75" customHeight="1">
      <c r="B33" s="903">
        <v>24</v>
      </c>
      <c r="C33" s="830" t="s">
        <v>168</v>
      </c>
      <c r="D33" s="821"/>
      <c r="E33" s="160" t="s">
        <v>165</v>
      </c>
      <c r="F33" s="161">
        <v>1</v>
      </c>
      <c r="G33" s="162">
        <v>1</v>
      </c>
      <c r="H33" s="162"/>
      <c r="I33" s="162"/>
      <c r="J33" s="162"/>
      <c r="K33" s="162"/>
      <c r="L33" s="886">
        <f>SUM(F33:K34)/2</f>
        <v>25</v>
      </c>
      <c r="M33" s="886">
        <f t="shared" si="3"/>
        <v>800</v>
      </c>
      <c r="N33" s="750"/>
      <c r="O33" s="750"/>
      <c r="P33" s="23"/>
    </row>
    <row r="34" spans="1:22" ht="12.75" customHeight="1">
      <c r="B34" s="710"/>
      <c r="C34" s="819"/>
      <c r="D34" s="822"/>
      <c r="E34" s="160" t="s">
        <v>166</v>
      </c>
      <c r="F34" s="86">
        <v>4</v>
      </c>
      <c r="G34" s="86">
        <v>4</v>
      </c>
      <c r="H34" s="86">
        <v>10</v>
      </c>
      <c r="I34" s="86">
        <v>10</v>
      </c>
      <c r="J34" s="86">
        <v>10</v>
      </c>
      <c r="K34" s="163">
        <v>10</v>
      </c>
      <c r="L34" s="710"/>
      <c r="M34" s="710"/>
      <c r="N34" s="710"/>
      <c r="O34" s="710"/>
      <c r="P34" s="23"/>
    </row>
    <row r="35" spans="1:22" ht="12.75" customHeight="1">
      <c r="B35" s="902" t="s">
        <v>99</v>
      </c>
      <c r="C35" s="703"/>
      <c r="D35" s="703"/>
      <c r="E35" s="704"/>
      <c r="F35" s="115">
        <f t="shared" ref="F35:K35" si="5">SUM(F31:F34)</f>
        <v>5</v>
      </c>
      <c r="G35" s="115">
        <f t="shared" si="5"/>
        <v>5</v>
      </c>
      <c r="H35" s="115">
        <f t="shared" si="5"/>
        <v>11</v>
      </c>
      <c r="I35" s="115">
        <f t="shared" si="5"/>
        <v>11</v>
      </c>
      <c r="J35" s="115">
        <f t="shared" si="5"/>
        <v>14</v>
      </c>
      <c r="K35" s="115">
        <f t="shared" si="5"/>
        <v>14</v>
      </c>
      <c r="L35" s="100">
        <f>SUM(F35:K35)</f>
        <v>60</v>
      </c>
      <c r="M35" s="158">
        <f>L35*$Q$3</f>
        <v>1920</v>
      </c>
      <c r="N35" s="23"/>
      <c r="O35" s="23"/>
      <c r="P35" s="23"/>
    </row>
    <row r="36" spans="1:22" ht="12.75" customHeight="1">
      <c r="B36" s="894" t="s">
        <v>176</v>
      </c>
      <c r="C36" s="703"/>
      <c r="D36" s="703"/>
      <c r="E36" s="704"/>
      <c r="F36" s="164">
        <f t="shared" ref="F36:K36" si="6">F30+F35</f>
        <v>8</v>
      </c>
      <c r="G36" s="164">
        <f t="shared" si="6"/>
        <v>8</v>
      </c>
      <c r="H36" s="164">
        <f t="shared" si="6"/>
        <v>19</v>
      </c>
      <c r="I36" s="164">
        <f t="shared" si="6"/>
        <v>19</v>
      </c>
      <c r="J36" s="164">
        <f t="shared" si="6"/>
        <v>23</v>
      </c>
      <c r="K36" s="164">
        <f t="shared" si="6"/>
        <v>23</v>
      </c>
      <c r="L36" s="165">
        <f>SUM(F36:K36)</f>
        <v>100</v>
      </c>
      <c r="M36" s="166">
        <f>L36*$Q$3</f>
        <v>3200</v>
      </c>
      <c r="N36" s="23"/>
      <c r="O36" s="23"/>
      <c r="P36" s="23"/>
    </row>
    <row r="37" spans="1:22" ht="12.75" customHeight="1">
      <c r="B37" s="829" t="s">
        <v>114</v>
      </c>
      <c r="C37" s="703"/>
      <c r="D37" s="703"/>
      <c r="E37" s="704"/>
      <c r="F37" s="129"/>
      <c r="G37" s="8"/>
      <c r="H37" s="8"/>
      <c r="I37" s="8"/>
      <c r="J37" s="8"/>
      <c r="K37" s="8" t="s">
        <v>166</v>
      </c>
      <c r="L37" s="18">
        <f>COUNTA(F37:K37)</f>
        <v>1</v>
      </c>
      <c r="M37" s="18">
        <f>COUNTA(T9:T11)</f>
        <v>1</v>
      </c>
      <c r="O37" s="23"/>
      <c r="P37" s="23"/>
    </row>
    <row r="38" spans="1:22" ht="12.75" customHeight="1">
      <c r="A38" s="5"/>
      <c r="B38" s="893" t="s">
        <v>177</v>
      </c>
      <c r="C38" s="703"/>
      <c r="D38" s="703"/>
      <c r="E38" s="704"/>
      <c r="F38" s="135">
        <f t="shared" ref="F38:K38" si="7">F21+F36</f>
        <v>27</v>
      </c>
      <c r="G38" s="135">
        <f t="shared" si="7"/>
        <v>27</v>
      </c>
      <c r="H38" s="135">
        <f t="shared" si="7"/>
        <v>29</v>
      </c>
      <c r="I38" s="135">
        <f t="shared" si="7"/>
        <v>29</v>
      </c>
      <c r="J38" s="135">
        <f t="shared" si="7"/>
        <v>30</v>
      </c>
      <c r="K38" s="135">
        <f t="shared" si="7"/>
        <v>30</v>
      </c>
      <c r="L38" s="135">
        <f>SUM(F38:K38)</f>
        <v>172</v>
      </c>
      <c r="M38" s="39">
        <f>L36*$Q$3</f>
        <v>3200</v>
      </c>
      <c r="O38" s="23"/>
      <c r="P38" s="23"/>
      <c r="R38" s="5"/>
      <c r="S38" s="5"/>
      <c r="T38" s="5"/>
      <c r="U38" s="5"/>
      <c r="V38" s="5"/>
    </row>
    <row r="39" spans="1:22" ht="12.75" customHeight="1">
      <c r="A39" s="5"/>
      <c r="B39" s="25">
        <v>1</v>
      </c>
      <c r="C39" s="892" t="s">
        <v>178</v>
      </c>
      <c r="D39" s="703"/>
      <c r="E39" s="704"/>
      <c r="F39" s="139">
        <v>0.5</v>
      </c>
      <c r="G39" s="139"/>
      <c r="H39" s="139">
        <v>0.5</v>
      </c>
      <c r="I39" s="139"/>
      <c r="J39" s="139">
        <v>0.5</v>
      </c>
      <c r="K39" s="139"/>
      <c r="L39" s="887" t="s">
        <v>137</v>
      </c>
      <c r="M39" s="704"/>
      <c r="O39" s="23"/>
      <c r="P39" s="23"/>
      <c r="R39" s="5"/>
      <c r="S39" s="5"/>
      <c r="T39" s="5"/>
      <c r="U39" s="5"/>
      <c r="V39" s="5"/>
    </row>
    <row r="40" spans="1:22" ht="12.75" customHeight="1">
      <c r="B40" s="25">
        <v>2</v>
      </c>
      <c r="C40" s="892" t="s">
        <v>128</v>
      </c>
      <c r="D40" s="703"/>
      <c r="E40" s="704"/>
      <c r="F40" s="139"/>
      <c r="G40" s="139"/>
      <c r="H40" s="139"/>
      <c r="I40" s="139"/>
      <c r="J40" s="139"/>
      <c r="K40" s="139"/>
      <c r="L40" s="887" t="s">
        <v>137</v>
      </c>
      <c r="M40" s="704"/>
      <c r="O40" s="23"/>
      <c r="P40" s="5"/>
    </row>
    <row r="41" spans="1:22" ht="12.75" customHeight="1">
      <c r="B41" s="25">
        <v>3</v>
      </c>
      <c r="C41" s="815" t="s">
        <v>179</v>
      </c>
      <c r="D41" s="703"/>
      <c r="E41" s="704"/>
      <c r="F41" s="139">
        <v>2</v>
      </c>
      <c r="G41" s="139">
        <v>2</v>
      </c>
      <c r="H41" s="139">
        <v>2</v>
      </c>
      <c r="I41" s="139">
        <v>2</v>
      </c>
      <c r="J41" s="139">
        <v>2</v>
      </c>
      <c r="K41" s="139">
        <v>2</v>
      </c>
      <c r="L41" s="887" t="s">
        <v>137</v>
      </c>
      <c r="M41" s="704"/>
      <c r="O41" s="23"/>
      <c r="P41" s="23"/>
    </row>
    <row r="42" spans="1:22" ht="12.75" customHeight="1">
      <c r="B42" s="809" t="s">
        <v>129</v>
      </c>
      <c r="C42" s="703"/>
      <c r="D42" s="703"/>
      <c r="E42" s="704"/>
      <c r="F42" s="135">
        <f t="shared" ref="F42:K42" si="8">F38+SUM(F39:G41)/2</f>
        <v>29.25</v>
      </c>
      <c r="G42" s="135">
        <f t="shared" si="8"/>
        <v>29.25</v>
      </c>
      <c r="H42" s="135">
        <f t="shared" si="8"/>
        <v>31.25</v>
      </c>
      <c r="I42" s="135">
        <f t="shared" si="8"/>
        <v>31.25</v>
      </c>
      <c r="J42" s="135">
        <f t="shared" si="8"/>
        <v>32.25</v>
      </c>
      <c r="K42" s="135">
        <f t="shared" si="8"/>
        <v>31</v>
      </c>
      <c r="L42" s="135">
        <f>SUM(F42:K42)</f>
        <v>184.25</v>
      </c>
      <c r="M42" s="42"/>
      <c r="N42" s="5"/>
      <c r="O42" s="23"/>
      <c r="P42" s="23"/>
    </row>
    <row r="43" spans="1:22" ht="12.75" customHeight="1">
      <c r="B43" s="64"/>
      <c r="C43" s="66"/>
      <c r="D43" s="66"/>
      <c r="E43" s="66"/>
      <c r="F43" s="67"/>
      <c r="G43" s="67"/>
      <c r="H43" s="67"/>
      <c r="I43" s="67"/>
      <c r="J43" s="67"/>
      <c r="K43" s="67"/>
      <c r="L43" s="67"/>
      <c r="N43" s="5"/>
      <c r="O43" s="5"/>
      <c r="P43" s="5"/>
    </row>
    <row r="44" spans="1:22" ht="12.75" customHeight="1">
      <c r="B44" s="64"/>
      <c r="C44" s="42" t="s">
        <v>77</v>
      </c>
      <c r="D44" s="42"/>
      <c r="E44" s="42"/>
      <c r="F44" s="42"/>
      <c r="G44" s="42"/>
      <c r="H44" s="42"/>
      <c r="I44" s="42"/>
      <c r="J44" s="42"/>
      <c r="K44" s="42"/>
      <c r="L44" s="42"/>
      <c r="N44" s="5"/>
      <c r="O44" s="5"/>
      <c r="P44" s="5"/>
    </row>
    <row r="45" spans="1:22" ht="12.75" customHeight="1">
      <c r="C45" t="s">
        <v>134</v>
      </c>
      <c r="N45" s="5"/>
      <c r="O45" s="5"/>
      <c r="P45" s="5"/>
    </row>
    <row r="46" spans="1:22" ht="12.75" customHeight="1">
      <c r="F46" s="747" t="s">
        <v>78</v>
      </c>
      <c r="G46" s="703"/>
      <c r="H46" s="703"/>
      <c r="I46" s="703"/>
      <c r="J46" s="703"/>
      <c r="K46" s="704"/>
      <c r="N46" s="5"/>
      <c r="O46" s="5"/>
      <c r="P46" s="5"/>
    </row>
    <row r="47" spans="1:22" ht="12.75" customHeight="1">
      <c r="E47" s="5"/>
      <c r="F47" s="891">
        <v>27</v>
      </c>
      <c r="G47" s="704"/>
      <c r="H47" s="891">
        <v>29</v>
      </c>
      <c r="I47" s="704"/>
      <c r="J47" s="891">
        <v>30</v>
      </c>
      <c r="K47" s="704"/>
      <c r="N47" s="5"/>
      <c r="O47" s="5"/>
      <c r="P47" s="5"/>
    </row>
    <row r="48" spans="1:22" ht="12.75" customHeight="1">
      <c r="C48" s="15"/>
      <c r="D48" s="15"/>
      <c r="E48" s="5"/>
      <c r="F48" s="23"/>
      <c r="G48" s="23"/>
      <c r="H48" s="23"/>
      <c r="I48" s="23"/>
      <c r="J48" s="23"/>
      <c r="K48" s="23"/>
      <c r="N48" s="5"/>
      <c r="O48" s="5"/>
      <c r="P48" s="5"/>
    </row>
    <row r="49" spans="3:16" ht="12.75" customHeight="1">
      <c r="C49" s="15" t="s">
        <v>79</v>
      </c>
      <c r="D49" s="15"/>
      <c r="E49" s="5"/>
      <c r="F49" s="23"/>
      <c r="G49" s="23"/>
      <c r="H49" s="23"/>
      <c r="I49" s="23"/>
      <c r="J49" s="23"/>
      <c r="K49" s="23"/>
      <c r="N49" s="5"/>
      <c r="O49" s="5"/>
      <c r="P49" s="5"/>
    </row>
    <row r="50" spans="3:16" ht="12.75" customHeight="1">
      <c r="C50" s="5" t="s">
        <v>80</v>
      </c>
      <c r="D50" s="5"/>
      <c r="E50" s="5"/>
      <c r="N50" s="5"/>
      <c r="O50" s="5"/>
      <c r="P50" s="5"/>
    </row>
    <row r="51" spans="3:16" ht="12.75" customHeight="1">
      <c r="C51" s="5" t="s">
        <v>81</v>
      </c>
      <c r="D51" s="5"/>
      <c r="E51" s="5"/>
      <c r="N51" s="5"/>
      <c r="O51" s="5"/>
      <c r="P51" s="5"/>
    </row>
    <row r="52" spans="3:16" ht="12.75" customHeight="1">
      <c r="C52" t="s">
        <v>152</v>
      </c>
      <c r="E52" s="5"/>
      <c r="N52" s="5"/>
      <c r="O52" s="5"/>
      <c r="P52" s="5"/>
    </row>
    <row r="53" spans="3:16" ht="12.75" customHeight="1">
      <c r="C53" s="5" t="s">
        <v>153</v>
      </c>
      <c r="D53" s="5"/>
      <c r="E53" s="5"/>
      <c r="N53" s="5"/>
      <c r="O53" s="5"/>
      <c r="P53" s="5"/>
    </row>
    <row r="54" spans="3:16" ht="12.75" customHeight="1">
      <c r="C54" s="5" t="s">
        <v>180</v>
      </c>
      <c r="D54" s="5"/>
      <c r="N54" s="5"/>
      <c r="O54" s="5"/>
      <c r="P54" s="5"/>
    </row>
    <row r="55" spans="3:16" ht="12.75" customHeight="1">
      <c r="C55" s="5" t="s">
        <v>154</v>
      </c>
      <c r="D55" s="5"/>
      <c r="N55" s="5"/>
      <c r="O55" s="5"/>
      <c r="P55" s="5"/>
    </row>
    <row r="56" spans="3:16" ht="12.75" customHeight="1">
      <c r="C56" s="5" t="s">
        <v>155</v>
      </c>
      <c r="D56" s="5"/>
      <c r="N56" s="5"/>
      <c r="O56" s="5"/>
      <c r="P56" s="5"/>
    </row>
    <row r="57" spans="3:16" ht="12.75" customHeight="1">
      <c r="N57" s="5"/>
      <c r="O57" s="5"/>
      <c r="P57" s="5"/>
    </row>
    <row r="58" spans="3:16" ht="12.75" customHeight="1">
      <c r="N58" s="5"/>
      <c r="O58" s="5"/>
      <c r="P58" s="5"/>
    </row>
    <row r="59" spans="3:16" ht="12.75" customHeight="1">
      <c r="N59" s="5"/>
      <c r="O59" s="5"/>
      <c r="P59" s="5"/>
    </row>
    <row r="60" spans="3:16" ht="12.75" customHeight="1">
      <c r="N60" s="5"/>
      <c r="O60" s="5"/>
      <c r="P60" s="5"/>
    </row>
    <row r="61" spans="3:16" ht="12.75" customHeight="1">
      <c r="N61" s="5"/>
      <c r="O61" s="5"/>
      <c r="P61" s="5"/>
    </row>
    <row r="62" spans="3:16" ht="12.75" customHeight="1">
      <c r="N62" s="5"/>
      <c r="O62" s="5"/>
      <c r="P62" s="5"/>
    </row>
    <row r="63" spans="3:16" ht="12.75" customHeight="1">
      <c r="N63" s="5"/>
      <c r="O63" s="5"/>
      <c r="P63" s="5"/>
    </row>
    <row r="64" spans="3:16" ht="12.75" customHeight="1">
      <c r="N64" s="5"/>
      <c r="O64" s="5"/>
      <c r="P64" s="5"/>
    </row>
    <row r="65" spans="14:16" ht="12.75" customHeight="1">
      <c r="N65" s="5"/>
      <c r="O65" s="5"/>
      <c r="P65" s="5"/>
    </row>
    <row r="66" spans="14:16" ht="12.75" customHeight="1">
      <c r="N66" s="5"/>
      <c r="O66" s="5"/>
      <c r="P66" s="5"/>
    </row>
    <row r="67" spans="14:16" ht="12.75" customHeight="1">
      <c r="N67" s="5"/>
      <c r="O67" s="5"/>
      <c r="P67" s="5"/>
    </row>
    <row r="68" spans="14:16" ht="12.75" customHeight="1">
      <c r="N68" s="5"/>
      <c r="O68" s="5"/>
      <c r="P68" s="5"/>
    </row>
    <row r="69" spans="14:16" ht="12.75" customHeight="1">
      <c r="N69" s="5"/>
      <c r="O69" s="5"/>
      <c r="P69" s="5"/>
    </row>
    <row r="70" spans="14:16" ht="12.75" customHeight="1">
      <c r="N70" s="5"/>
      <c r="O70" s="5"/>
      <c r="P70" s="5"/>
    </row>
    <row r="71" spans="14:16" ht="12.75" customHeight="1">
      <c r="N71" s="5"/>
      <c r="O71" s="5"/>
      <c r="P71" s="5"/>
    </row>
    <row r="72" spans="14:16" ht="12.75" customHeight="1">
      <c r="N72" s="5"/>
      <c r="O72" s="5"/>
      <c r="P72" s="5"/>
    </row>
    <row r="73" spans="14:16" ht="12.75" customHeight="1">
      <c r="N73" s="5"/>
      <c r="O73" s="5"/>
      <c r="P73" s="5"/>
    </row>
    <row r="74" spans="14:16" ht="12.75" customHeight="1">
      <c r="N74" s="5"/>
      <c r="O74" s="5"/>
      <c r="P74" s="5"/>
    </row>
    <row r="75" spans="14:16" ht="12.75" customHeight="1">
      <c r="N75" s="5"/>
      <c r="O75" s="5"/>
      <c r="P75" s="5"/>
    </row>
    <row r="76" spans="14:16" ht="12.75" customHeight="1">
      <c r="N76" s="5"/>
      <c r="O76" s="5"/>
      <c r="P76" s="5"/>
    </row>
    <row r="77" spans="14:16" ht="12.75" customHeight="1">
      <c r="N77" s="5"/>
      <c r="O77" s="5"/>
      <c r="P77" s="5"/>
    </row>
    <row r="78" spans="14:16" ht="12.75" customHeight="1">
      <c r="N78" s="5"/>
      <c r="O78" s="5"/>
      <c r="P78" s="5"/>
    </row>
    <row r="79" spans="14:16" ht="12.75" customHeight="1">
      <c r="N79" s="5"/>
      <c r="O79" s="5"/>
      <c r="P79" s="5"/>
    </row>
    <row r="80" spans="14:16" ht="12.75" customHeight="1">
      <c r="N80" s="5"/>
      <c r="O80" s="5"/>
      <c r="P80" s="5"/>
    </row>
    <row r="81" spans="14:16" ht="12.75" customHeight="1">
      <c r="N81" s="5"/>
      <c r="O81" s="5"/>
      <c r="P81" s="5"/>
    </row>
    <row r="82" spans="14:16" ht="12.75" customHeight="1">
      <c r="N82" s="5"/>
      <c r="O82" s="5"/>
      <c r="P82" s="5"/>
    </row>
    <row r="83" spans="14:16" ht="12.75" customHeight="1">
      <c r="N83" s="5"/>
      <c r="O83" s="5"/>
      <c r="P83" s="5"/>
    </row>
    <row r="84" spans="14:16" ht="12.75" customHeight="1">
      <c r="N84" s="5"/>
      <c r="O84" s="5"/>
      <c r="P84" s="5"/>
    </row>
    <row r="85" spans="14:16" ht="12.75" customHeight="1">
      <c r="N85" s="5"/>
      <c r="O85" s="5"/>
      <c r="P85" s="5"/>
    </row>
    <row r="86" spans="14:16" ht="12.75" customHeight="1">
      <c r="N86" s="5"/>
      <c r="O86" s="5"/>
      <c r="P86" s="5"/>
    </row>
    <row r="87" spans="14:16" ht="12.75" customHeight="1">
      <c r="N87" s="5"/>
      <c r="O87" s="5"/>
      <c r="P87" s="5"/>
    </row>
    <row r="88" spans="14:16" ht="12.75" customHeight="1">
      <c r="N88" s="5"/>
      <c r="O88" s="5"/>
      <c r="P88" s="5"/>
    </row>
    <row r="89" spans="14:16" ht="12.75" customHeight="1">
      <c r="N89" s="5"/>
      <c r="O89" s="5"/>
      <c r="P89" s="5"/>
    </row>
    <row r="90" spans="14:16" ht="12.75" customHeight="1">
      <c r="N90" s="5"/>
      <c r="O90" s="5"/>
      <c r="P90" s="5"/>
    </row>
    <row r="91" spans="14:16" ht="12.75" customHeight="1">
      <c r="N91" s="5"/>
      <c r="O91" s="5"/>
      <c r="P91" s="5"/>
    </row>
    <row r="92" spans="14:16" ht="12.75" customHeight="1">
      <c r="N92" s="5"/>
      <c r="O92" s="5"/>
      <c r="P92" s="5"/>
    </row>
    <row r="93" spans="14:16" ht="12.75" customHeight="1">
      <c r="N93" s="5"/>
      <c r="O93" s="5"/>
      <c r="P93" s="5"/>
    </row>
    <row r="94" spans="14:16" ht="12.75" customHeight="1">
      <c r="N94" s="5"/>
      <c r="O94" s="5"/>
      <c r="P94" s="5"/>
    </row>
    <row r="95" spans="14:16" ht="12.75" customHeight="1">
      <c r="N95" s="5"/>
      <c r="O95" s="5"/>
      <c r="P95" s="5"/>
    </row>
    <row r="96" spans="14:16" ht="12.75" customHeight="1">
      <c r="N96" s="5"/>
      <c r="O96" s="5"/>
      <c r="P96" s="5"/>
    </row>
    <row r="97" spans="14:16" ht="12.75" customHeight="1">
      <c r="N97" s="5"/>
      <c r="O97" s="5"/>
      <c r="P97" s="5"/>
    </row>
    <row r="98" spans="14:16" ht="12.75" customHeight="1">
      <c r="N98" s="5"/>
      <c r="O98" s="5"/>
      <c r="P98" s="5"/>
    </row>
    <row r="99" spans="14:16" ht="12.75" customHeight="1">
      <c r="N99" s="5"/>
      <c r="O99" s="5"/>
      <c r="P99" s="5"/>
    </row>
    <row r="100" spans="14:16" ht="12.75" customHeight="1">
      <c r="N100" s="5"/>
      <c r="O100" s="5"/>
      <c r="P100" s="5"/>
    </row>
    <row r="101" spans="14:16" ht="12.75" customHeight="1">
      <c r="N101" s="5"/>
      <c r="O101" s="5"/>
      <c r="P101" s="5"/>
    </row>
    <row r="102" spans="14:16" ht="12.75" customHeight="1">
      <c r="N102" s="5"/>
      <c r="O102" s="5"/>
      <c r="P102" s="5"/>
    </row>
    <row r="103" spans="14:16" ht="12.75" customHeight="1">
      <c r="N103" s="5"/>
      <c r="O103" s="5"/>
      <c r="P103" s="5"/>
    </row>
    <row r="104" spans="14:16" ht="12.75" customHeight="1">
      <c r="N104" s="5"/>
      <c r="O104" s="5"/>
      <c r="P104" s="5"/>
    </row>
    <row r="105" spans="14:16" ht="12.75" customHeight="1">
      <c r="N105" s="5"/>
      <c r="O105" s="5"/>
      <c r="P105" s="5"/>
    </row>
    <row r="106" spans="14:16" ht="12.75" customHeight="1">
      <c r="N106" s="5"/>
      <c r="O106" s="5"/>
      <c r="P106" s="5"/>
    </row>
    <row r="107" spans="14:16" ht="12.75" customHeight="1">
      <c r="N107" s="5"/>
      <c r="O107" s="5"/>
      <c r="P107" s="5"/>
    </row>
    <row r="108" spans="14:16" ht="12.75" customHeight="1">
      <c r="N108" s="5"/>
      <c r="O108" s="5"/>
      <c r="P108" s="5"/>
    </row>
    <row r="109" spans="14:16" ht="12.75" customHeight="1">
      <c r="N109" s="5"/>
      <c r="O109" s="5"/>
      <c r="P109" s="5"/>
    </row>
    <row r="110" spans="14:16" ht="12.75" customHeight="1">
      <c r="N110" s="5"/>
      <c r="O110" s="5"/>
      <c r="P110" s="5"/>
    </row>
    <row r="111" spans="14:16" ht="12.75" customHeight="1">
      <c r="N111" s="5"/>
      <c r="O111" s="5"/>
      <c r="P111" s="5"/>
    </row>
    <row r="112" spans="14:16" ht="12.75" customHeight="1">
      <c r="N112" s="5"/>
      <c r="O112" s="5"/>
      <c r="P112" s="5"/>
    </row>
    <row r="113" spans="14:16" ht="12.75" customHeight="1">
      <c r="N113" s="5"/>
      <c r="O113" s="5"/>
      <c r="P113" s="5"/>
    </row>
    <row r="114" spans="14:16" ht="12.75" customHeight="1">
      <c r="N114" s="5"/>
      <c r="O114" s="5"/>
      <c r="P114" s="5"/>
    </row>
    <row r="115" spans="14:16" ht="12.75" customHeight="1">
      <c r="N115" s="5"/>
      <c r="O115" s="5"/>
      <c r="P115" s="5"/>
    </row>
    <row r="116" spans="14:16" ht="12.75" customHeight="1">
      <c r="N116" s="5"/>
      <c r="O116" s="5"/>
      <c r="P116" s="5"/>
    </row>
    <row r="117" spans="14:16" ht="12.75" customHeight="1">
      <c r="N117" s="5"/>
      <c r="O117" s="5"/>
      <c r="P117" s="5"/>
    </row>
    <row r="118" spans="14:16" ht="12.75" customHeight="1">
      <c r="N118" s="5"/>
      <c r="O118" s="5"/>
      <c r="P118" s="5"/>
    </row>
    <row r="119" spans="14:16" ht="12.75" customHeight="1">
      <c r="N119" s="5"/>
      <c r="O119" s="5"/>
      <c r="P119" s="5"/>
    </row>
    <row r="120" spans="14:16" ht="12.75" customHeight="1">
      <c r="N120" s="5"/>
      <c r="O120" s="5"/>
      <c r="P120" s="5"/>
    </row>
    <row r="121" spans="14:16" ht="12.75" customHeight="1">
      <c r="N121" s="5"/>
      <c r="O121" s="5"/>
      <c r="P121" s="5"/>
    </row>
    <row r="122" spans="14:16" ht="12.75" customHeight="1">
      <c r="N122" s="5"/>
      <c r="O122" s="5"/>
      <c r="P122" s="5"/>
    </row>
    <row r="123" spans="14:16" ht="12.75" customHeight="1">
      <c r="N123" s="5"/>
      <c r="O123" s="5"/>
      <c r="P123" s="5"/>
    </row>
    <row r="124" spans="14:16" ht="12.75" customHeight="1">
      <c r="N124" s="5"/>
      <c r="O124" s="5"/>
      <c r="P124" s="5"/>
    </row>
    <row r="125" spans="14:16" ht="12.75" customHeight="1">
      <c r="N125" s="5"/>
      <c r="O125" s="5"/>
      <c r="P125" s="5"/>
    </row>
    <row r="126" spans="14:16" ht="12.75" customHeight="1">
      <c r="N126" s="5"/>
      <c r="O126" s="5"/>
      <c r="P126" s="5"/>
    </row>
    <row r="127" spans="14:16" ht="12.75" customHeight="1">
      <c r="N127" s="5"/>
      <c r="O127" s="5"/>
      <c r="P127" s="5"/>
    </row>
    <row r="128" spans="14:16" ht="12.75" customHeight="1">
      <c r="N128" s="5"/>
      <c r="O128" s="5"/>
      <c r="P128" s="5"/>
    </row>
    <row r="129" spans="14:16" ht="12.75" customHeight="1">
      <c r="N129" s="5"/>
      <c r="O129" s="5"/>
      <c r="P129" s="5"/>
    </row>
    <row r="130" spans="14:16" ht="12.75" customHeight="1">
      <c r="N130" s="5"/>
      <c r="O130" s="5"/>
      <c r="P130" s="5"/>
    </row>
    <row r="131" spans="14:16" ht="12.75" customHeight="1">
      <c r="N131" s="5"/>
      <c r="O131" s="5"/>
      <c r="P131" s="5"/>
    </row>
    <row r="132" spans="14:16" ht="12.75" customHeight="1">
      <c r="N132" s="5"/>
      <c r="O132" s="5"/>
      <c r="P132" s="5"/>
    </row>
    <row r="133" spans="14:16" ht="12.75" customHeight="1">
      <c r="N133" s="5"/>
      <c r="O133" s="5"/>
      <c r="P133" s="5"/>
    </row>
    <row r="134" spans="14:16" ht="12.75" customHeight="1">
      <c r="N134" s="5"/>
      <c r="O134" s="5"/>
      <c r="P134" s="5"/>
    </row>
    <row r="135" spans="14:16" ht="12.75" customHeight="1">
      <c r="N135" s="5"/>
      <c r="O135" s="5"/>
      <c r="P135" s="5"/>
    </row>
    <row r="136" spans="14:16" ht="12.75" customHeight="1">
      <c r="N136" s="5"/>
      <c r="O136" s="5"/>
      <c r="P136" s="5"/>
    </row>
    <row r="137" spans="14:16" ht="12.75" customHeight="1">
      <c r="N137" s="5"/>
      <c r="O137" s="5"/>
      <c r="P137" s="5"/>
    </row>
    <row r="138" spans="14:16" ht="12.75" customHeight="1">
      <c r="N138" s="5"/>
      <c r="O138" s="5"/>
      <c r="P138" s="5"/>
    </row>
    <row r="139" spans="14:16" ht="12.75" customHeight="1">
      <c r="N139" s="5"/>
      <c r="O139" s="5"/>
      <c r="P139" s="5"/>
    </row>
    <row r="140" spans="14:16" ht="12.75" customHeight="1">
      <c r="N140" s="5"/>
      <c r="O140" s="5"/>
      <c r="P140" s="5"/>
    </row>
    <row r="141" spans="14:16" ht="12.75" customHeight="1">
      <c r="N141" s="5"/>
      <c r="O141" s="5"/>
      <c r="P141" s="5"/>
    </row>
    <row r="142" spans="14:16" ht="12.75" customHeight="1">
      <c r="N142" s="5"/>
      <c r="O142" s="5"/>
      <c r="P142" s="5"/>
    </row>
    <row r="143" spans="14:16" ht="12.75" customHeight="1">
      <c r="N143" s="5"/>
      <c r="O143" s="5"/>
      <c r="P143" s="5"/>
    </row>
    <row r="144" spans="14:16" ht="12.75" customHeight="1">
      <c r="N144" s="5"/>
      <c r="O144" s="5"/>
      <c r="P144" s="5"/>
    </row>
    <row r="145" spans="14:16" ht="12.75" customHeight="1">
      <c r="N145" s="5"/>
      <c r="O145" s="5"/>
      <c r="P145" s="5"/>
    </row>
    <row r="146" spans="14:16" ht="12.75" customHeight="1">
      <c r="N146" s="5"/>
      <c r="O146" s="5"/>
      <c r="P146" s="5"/>
    </row>
    <row r="147" spans="14:16" ht="12.75" customHeight="1">
      <c r="N147" s="5"/>
      <c r="O147" s="5"/>
      <c r="P147" s="5"/>
    </row>
    <row r="148" spans="14:16" ht="12.75" customHeight="1">
      <c r="N148" s="5"/>
      <c r="O148" s="5"/>
      <c r="P148" s="5"/>
    </row>
    <row r="149" spans="14:16" ht="12.75" customHeight="1">
      <c r="N149" s="5"/>
      <c r="O149" s="5"/>
      <c r="P149" s="5"/>
    </row>
    <row r="150" spans="14:16" ht="12.75" customHeight="1">
      <c r="N150" s="5"/>
      <c r="O150" s="5"/>
      <c r="P150" s="5"/>
    </row>
    <row r="151" spans="14:16" ht="12.75" customHeight="1">
      <c r="N151" s="5"/>
      <c r="O151" s="5"/>
      <c r="P151" s="5"/>
    </row>
    <row r="152" spans="14:16" ht="12.75" customHeight="1">
      <c r="N152" s="5"/>
      <c r="O152" s="5"/>
      <c r="P152" s="5"/>
    </row>
    <row r="153" spans="14:16" ht="12.75" customHeight="1">
      <c r="N153" s="5"/>
      <c r="O153" s="5"/>
      <c r="P153" s="5"/>
    </row>
    <row r="154" spans="14:16" ht="12.75" customHeight="1">
      <c r="N154" s="5"/>
      <c r="O154" s="5"/>
      <c r="P154" s="5"/>
    </row>
    <row r="155" spans="14:16" ht="12.75" customHeight="1">
      <c r="N155" s="5"/>
      <c r="O155" s="5"/>
      <c r="P155" s="5"/>
    </row>
    <row r="156" spans="14:16" ht="12.75" customHeight="1">
      <c r="N156" s="5"/>
      <c r="O156" s="5"/>
      <c r="P156" s="5"/>
    </row>
    <row r="157" spans="14:16" ht="12.75" customHeight="1">
      <c r="N157" s="5"/>
      <c r="O157" s="5"/>
      <c r="P157" s="5"/>
    </row>
    <row r="158" spans="14:16" ht="12.75" customHeight="1">
      <c r="N158" s="5"/>
      <c r="O158" s="5"/>
      <c r="P158" s="5"/>
    </row>
    <row r="159" spans="14:16" ht="12.75" customHeight="1">
      <c r="N159" s="5"/>
      <c r="O159" s="5"/>
      <c r="P159" s="5"/>
    </row>
    <row r="160" spans="14:16" ht="12.75" customHeight="1">
      <c r="N160" s="5"/>
      <c r="O160" s="5"/>
      <c r="P160" s="5"/>
    </row>
    <row r="161" spans="14:16" ht="12.75" customHeight="1">
      <c r="N161" s="5"/>
      <c r="O161" s="5"/>
      <c r="P161" s="5"/>
    </row>
    <row r="162" spans="14:16" ht="12.75" customHeight="1">
      <c r="N162" s="5"/>
      <c r="O162" s="5"/>
      <c r="P162" s="5"/>
    </row>
    <row r="163" spans="14:16" ht="12.75" customHeight="1">
      <c r="N163" s="5"/>
      <c r="O163" s="5"/>
      <c r="P163" s="5"/>
    </row>
    <row r="164" spans="14:16" ht="12.75" customHeight="1">
      <c r="N164" s="5"/>
      <c r="O164" s="5"/>
      <c r="P164" s="5"/>
    </row>
    <row r="165" spans="14:16" ht="12.75" customHeight="1">
      <c r="N165" s="5"/>
      <c r="O165" s="5"/>
      <c r="P165" s="5"/>
    </row>
    <row r="166" spans="14:16" ht="12.75" customHeight="1">
      <c r="N166" s="5"/>
      <c r="O166" s="5"/>
      <c r="P166" s="5"/>
    </row>
    <row r="167" spans="14:16" ht="12.75" customHeight="1">
      <c r="N167" s="5"/>
      <c r="O167" s="5"/>
      <c r="P167" s="5"/>
    </row>
    <row r="168" spans="14:16" ht="12.75" customHeight="1">
      <c r="N168" s="5"/>
      <c r="O168" s="5"/>
      <c r="P168" s="5"/>
    </row>
    <row r="169" spans="14:16" ht="12.75" customHeight="1">
      <c r="N169" s="5"/>
      <c r="O169" s="5"/>
      <c r="P169" s="5"/>
    </row>
    <row r="170" spans="14:16" ht="12.75" customHeight="1">
      <c r="N170" s="5"/>
      <c r="O170" s="5"/>
      <c r="P170" s="5"/>
    </row>
    <row r="171" spans="14:16" ht="12.75" customHeight="1">
      <c r="N171" s="5"/>
      <c r="O171" s="5"/>
      <c r="P171" s="5"/>
    </row>
    <row r="172" spans="14:16" ht="12.75" customHeight="1">
      <c r="N172" s="5"/>
      <c r="O172" s="5"/>
      <c r="P172" s="5"/>
    </row>
    <row r="173" spans="14:16" ht="12.75" customHeight="1">
      <c r="N173" s="5"/>
      <c r="O173" s="5"/>
      <c r="P173" s="5"/>
    </row>
    <row r="174" spans="14:16" ht="12.75" customHeight="1">
      <c r="N174" s="5"/>
      <c r="O174" s="5"/>
      <c r="P174" s="5"/>
    </row>
    <row r="175" spans="14:16" ht="12.75" customHeight="1">
      <c r="N175" s="5"/>
      <c r="O175" s="5"/>
      <c r="P175" s="5"/>
    </row>
    <row r="176" spans="14:16" ht="12.75" customHeight="1">
      <c r="N176" s="5"/>
      <c r="O176" s="5"/>
      <c r="P176" s="5"/>
    </row>
    <row r="177" spans="14:16" ht="12.75" customHeight="1">
      <c r="N177" s="5"/>
      <c r="O177" s="5"/>
      <c r="P177" s="5"/>
    </row>
    <row r="178" spans="14:16" ht="12.75" customHeight="1">
      <c r="N178" s="5"/>
      <c r="O178" s="5"/>
      <c r="P178" s="5"/>
    </row>
    <row r="179" spans="14:16" ht="12.75" customHeight="1">
      <c r="N179" s="5"/>
      <c r="O179" s="5"/>
      <c r="P179" s="5"/>
    </row>
    <row r="180" spans="14:16" ht="12.75" customHeight="1">
      <c r="N180" s="5"/>
      <c r="O180" s="5"/>
      <c r="P180" s="5"/>
    </row>
    <row r="181" spans="14:16" ht="12.75" customHeight="1">
      <c r="N181" s="5"/>
      <c r="O181" s="5"/>
      <c r="P181" s="5"/>
    </row>
    <row r="182" spans="14:16" ht="12.75" customHeight="1">
      <c r="N182" s="5"/>
      <c r="O182" s="5"/>
      <c r="P182" s="5"/>
    </row>
    <row r="183" spans="14:16" ht="12.75" customHeight="1">
      <c r="N183" s="5"/>
      <c r="O183" s="5"/>
      <c r="P183" s="5"/>
    </row>
    <row r="184" spans="14:16" ht="12.75" customHeight="1">
      <c r="N184" s="5"/>
      <c r="O184" s="5"/>
      <c r="P184" s="5"/>
    </row>
    <row r="185" spans="14:16" ht="12.75" customHeight="1">
      <c r="N185" s="5"/>
      <c r="O185" s="5"/>
      <c r="P185" s="5"/>
    </row>
    <row r="186" spans="14:16" ht="12.75" customHeight="1">
      <c r="N186" s="5"/>
      <c r="O186" s="5"/>
      <c r="P186" s="5"/>
    </row>
    <row r="187" spans="14:16" ht="12.75" customHeight="1">
      <c r="N187" s="5"/>
      <c r="O187" s="5"/>
      <c r="P187" s="5"/>
    </row>
    <row r="188" spans="14:16" ht="12.75" customHeight="1">
      <c r="N188" s="5"/>
      <c r="O188" s="5"/>
      <c r="P188" s="5"/>
    </row>
    <row r="189" spans="14:16" ht="12.75" customHeight="1">
      <c r="N189" s="5"/>
      <c r="O189" s="5"/>
      <c r="P189" s="5"/>
    </row>
    <row r="190" spans="14:16" ht="12.75" customHeight="1">
      <c r="N190" s="5"/>
      <c r="O190" s="5"/>
      <c r="P190" s="5"/>
    </row>
    <row r="191" spans="14:16" ht="12.75" customHeight="1">
      <c r="N191" s="5"/>
      <c r="O191" s="5"/>
      <c r="P191" s="5"/>
    </row>
    <row r="192" spans="14:16" ht="12.75" customHeight="1">
      <c r="N192" s="5"/>
      <c r="O192" s="5"/>
      <c r="P192" s="5"/>
    </row>
    <row r="193" spans="14:16" ht="12.75" customHeight="1">
      <c r="N193" s="5"/>
      <c r="O193" s="5"/>
      <c r="P193" s="5"/>
    </row>
    <row r="194" spans="14:16" ht="12.75" customHeight="1">
      <c r="N194" s="5"/>
      <c r="O194" s="5"/>
      <c r="P194" s="5"/>
    </row>
    <row r="195" spans="14:16" ht="12.75" customHeight="1">
      <c r="N195" s="5"/>
      <c r="O195" s="5"/>
      <c r="P195" s="5"/>
    </row>
    <row r="196" spans="14:16" ht="12.75" customHeight="1">
      <c r="N196" s="5"/>
      <c r="O196" s="5"/>
      <c r="P196" s="5"/>
    </row>
    <row r="197" spans="14:16" ht="12.75" customHeight="1">
      <c r="N197" s="5"/>
      <c r="O197" s="5"/>
      <c r="P197" s="5"/>
    </row>
    <row r="198" spans="14:16" ht="12.75" customHeight="1">
      <c r="N198" s="5"/>
      <c r="O198" s="5"/>
      <c r="P198" s="5"/>
    </row>
    <row r="199" spans="14:16" ht="12.75" customHeight="1">
      <c r="N199" s="5"/>
      <c r="O199" s="5"/>
      <c r="P199" s="5"/>
    </row>
    <row r="200" spans="14:16" ht="12.75" customHeight="1">
      <c r="N200" s="5"/>
      <c r="O200" s="5"/>
      <c r="P200" s="5"/>
    </row>
    <row r="201" spans="14:16" ht="12.75" customHeight="1">
      <c r="N201" s="5"/>
      <c r="O201" s="5"/>
      <c r="P201" s="5"/>
    </row>
    <row r="202" spans="14:16" ht="12.75" customHeight="1">
      <c r="N202" s="5"/>
      <c r="O202" s="5"/>
      <c r="P202" s="5"/>
    </row>
    <row r="203" spans="14:16" ht="12.75" customHeight="1">
      <c r="N203" s="5"/>
      <c r="O203" s="5"/>
      <c r="P203" s="5"/>
    </row>
    <row r="204" spans="14:16" ht="12.75" customHeight="1">
      <c r="N204" s="5"/>
      <c r="O204" s="5"/>
      <c r="P204" s="5"/>
    </row>
    <row r="205" spans="14:16" ht="12.75" customHeight="1">
      <c r="N205" s="5"/>
      <c r="O205" s="5"/>
      <c r="P205" s="5"/>
    </row>
    <row r="206" spans="14:16" ht="12.75" customHeight="1">
      <c r="N206" s="5"/>
      <c r="O206" s="5"/>
      <c r="P206" s="5"/>
    </row>
    <row r="207" spans="14:16" ht="12.75" customHeight="1">
      <c r="N207" s="5"/>
      <c r="O207" s="5"/>
      <c r="P207" s="5"/>
    </row>
    <row r="208" spans="14:16" ht="12.75" customHeight="1">
      <c r="N208" s="5"/>
      <c r="O208" s="5"/>
      <c r="P208" s="5"/>
    </row>
    <row r="209" spans="14:16" ht="12.75" customHeight="1">
      <c r="N209" s="5"/>
      <c r="O209" s="5"/>
      <c r="P209" s="5"/>
    </row>
    <row r="210" spans="14:16" ht="12.75" customHeight="1">
      <c r="N210" s="5"/>
      <c r="O210" s="5"/>
      <c r="P210" s="5"/>
    </row>
    <row r="211" spans="14:16" ht="12.75" customHeight="1">
      <c r="N211" s="5"/>
      <c r="O211" s="5"/>
      <c r="P211" s="5"/>
    </row>
    <row r="212" spans="14:16" ht="12.75" customHeight="1">
      <c r="N212" s="5"/>
      <c r="O212" s="5"/>
      <c r="P212" s="5"/>
    </row>
    <row r="213" spans="14:16" ht="12.75" customHeight="1">
      <c r="N213" s="5"/>
      <c r="O213" s="5"/>
      <c r="P213" s="5"/>
    </row>
    <row r="214" spans="14:16" ht="12.75" customHeight="1">
      <c r="N214" s="5"/>
      <c r="O214" s="5"/>
      <c r="P214" s="5"/>
    </row>
    <row r="215" spans="14:16" ht="12.75" customHeight="1">
      <c r="N215" s="5"/>
      <c r="O215" s="5"/>
      <c r="P215" s="5"/>
    </row>
    <row r="216" spans="14:16" ht="12.75" customHeight="1">
      <c r="N216" s="5"/>
      <c r="O216" s="5"/>
      <c r="P216" s="5"/>
    </row>
    <row r="217" spans="14:16" ht="12.75" customHeight="1">
      <c r="N217" s="5"/>
      <c r="O217" s="5"/>
      <c r="P217" s="5"/>
    </row>
    <row r="218" spans="14:16" ht="12.75" customHeight="1">
      <c r="N218" s="5"/>
      <c r="O218" s="5"/>
      <c r="P218" s="5"/>
    </row>
    <row r="219" spans="14:16" ht="12.75" customHeight="1">
      <c r="N219" s="5"/>
      <c r="O219" s="5"/>
      <c r="P219" s="5"/>
    </row>
    <row r="220" spans="14:16" ht="12.75" customHeight="1">
      <c r="N220" s="5"/>
      <c r="O220" s="5"/>
      <c r="P220" s="5"/>
    </row>
    <row r="221" spans="14:16" ht="12.75" customHeight="1">
      <c r="N221" s="5"/>
      <c r="O221" s="5"/>
      <c r="P221" s="5"/>
    </row>
    <row r="222" spans="14:16" ht="12.75" customHeight="1">
      <c r="N222" s="5"/>
      <c r="O222" s="5"/>
      <c r="P222" s="5"/>
    </row>
    <row r="223" spans="14:16" ht="12.75" customHeight="1">
      <c r="N223" s="5"/>
      <c r="O223" s="5"/>
      <c r="P223" s="5"/>
    </row>
    <row r="224" spans="14:16" ht="12.75" customHeight="1">
      <c r="N224" s="5"/>
      <c r="O224" s="5"/>
      <c r="P224" s="5"/>
    </row>
    <row r="225" spans="14:16" ht="12.75" customHeight="1">
      <c r="N225" s="5"/>
      <c r="O225" s="5"/>
      <c r="P225" s="5"/>
    </row>
    <row r="226" spans="14:16" ht="12.75" customHeight="1">
      <c r="N226" s="5"/>
      <c r="O226" s="5"/>
      <c r="P226" s="5"/>
    </row>
    <row r="227" spans="14:16" ht="12.75" customHeight="1">
      <c r="N227" s="5"/>
      <c r="O227" s="5"/>
      <c r="P227" s="5"/>
    </row>
    <row r="228" spans="14:16" ht="12.75" customHeight="1">
      <c r="N228" s="5"/>
      <c r="O228" s="5"/>
      <c r="P228" s="5"/>
    </row>
    <row r="229" spans="14:16" ht="12.75" customHeight="1">
      <c r="N229" s="5"/>
      <c r="O229" s="5"/>
      <c r="P229" s="5"/>
    </row>
    <row r="230" spans="14:16" ht="12.75" customHeight="1">
      <c r="N230" s="5"/>
      <c r="O230" s="5"/>
      <c r="P230" s="5"/>
    </row>
    <row r="231" spans="14:16" ht="12.75" customHeight="1">
      <c r="N231" s="5"/>
      <c r="O231" s="5"/>
      <c r="P231" s="5"/>
    </row>
    <row r="232" spans="14:16" ht="12.75" customHeight="1">
      <c r="N232" s="5"/>
      <c r="O232" s="5"/>
      <c r="P232" s="5"/>
    </row>
    <row r="233" spans="14:16" ht="12.75" customHeight="1">
      <c r="N233" s="5"/>
      <c r="O233" s="5"/>
      <c r="P233" s="5"/>
    </row>
    <row r="234" spans="14:16" ht="12.75" customHeight="1">
      <c r="N234" s="5"/>
      <c r="O234" s="5"/>
      <c r="P234" s="5"/>
    </row>
    <row r="235" spans="14:16" ht="12.75" customHeight="1">
      <c r="N235" s="5"/>
      <c r="O235" s="5"/>
      <c r="P235" s="5"/>
    </row>
    <row r="236" spans="14:16" ht="12.75" customHeight="1">
      <c r="N236" s="5"/>
      <c r="O236" s="5"/>
      <c r="P236" s="5"/>
    </row>
    <row r="237" spans="14:16" ht="12.75" customHeight="1">
      <c r="N237" s="5"/>
      <c r="O237" s="5"/>
      <c r="P237" s="5"/>
    </row>
    <row r="238" spans="14:16" ht="12.75" customHeight="1">
      <c r="N238" s="5"/>
      <c r="O238" s="5"/>
      <c r="P238" s="5"/>
    </row>
    <row r="239" spans="14:16" ht="12.75" customHeight="1">
      <c r="N239" s="5"/>
      <c r="O239" s="5"/>
      <c r="P239" s="5"/>
    </row>
    <row r="240" spans="14:16" ht="12.75" customHeight="1">
      <c r="N240" s="5"/>
      <c r="O240" s="5"/>
      <c r="P240" s="5"/>
    </row>
    <row r="241" spans="14:16" ht="12.75" customHeight="1">
      <c r="N241" s="5"/>
      <c r="O241" s="5"/>
      <c r="P241" s="5"/>
    </row>
    <row r="242" spans="14:16" ht="12.75" customHeight="1">
      <c r="N242" s="5"/>
      <c r="O242" s="5"/>
      <c r="P242" s="5"/>
    </row>
    <row r="243" spans="14:16" ht="12.75" customHeight="1">
      <c r="N243" s="5"/>
      <c r="O243" s="5"/>
      <c r="P243" s="5"/>
    </row>
    <row r="244" spans="14:16" ht="12.75" customHeight="1">
      <c r="N244" s="5"/>
      <c r="O244" s="5"/>
      <c r="P244" s="5"/>
    </row>
    <row r="245" spans="14:16" ht="12.75" customHeight="1">
      <c r="N245" s="5"/>
      <c r="O245" s="5"/>
      <c r="P245" s="5"/>
    </row>
    <row r="246" spans="14:16" ht="12.75" customHeight="1">
      <c r="N246" s="5"/>
      <c r="O246" s="5"/>
      <c r="P246" s="5"/>
    </row>
    <row r="247" spans="14:16" ht="12.75" customHeight="1">
      <c r="N247" s="5"/>
      <c r="O247" s="5"/>
      <c r="P247" s="5"/>
    </row>
    <row r="248" spans="14:16" ht="12.75" customHeight="1">
      <c r="N248" s="5"/>
      <c r="O248" s="5"/>
      <c r="P248" s="5"/>
    </row>
    <row r="249" spans="14:16" ht="12.75" customHeight="1">
      <c r="N249" s="5"/>
      <c r="O249" s="5"/>
      <c r="P249" s="5"/>
    </row>
    <row r="250" spans="14:16" ht="12.75" customHeight="1">
      <c r="N250" s="5"/>
      <c r="O250" s="5"/>
      <c r="P250" s="5"/>
    </row>
    <row r="251" spans="14:16" ht="12.75" customHeight="1">
      <c r="N251" s="5"/>
      <c r="O251" s="5"/>
      <c r="P251" s="5"/>
    </row>
    <row r="252" spans="14:16" ht="12.75" customHeight="1">
      <c r="N252" s="5"/>
      <c r="O252" s="5"/>
      <c r="P252" s="5"/>
    </row>
    <row r="253" spans="14:16" ht="12.75" customHeight="1">
      <c r="N253" s="5"/>
      <c r="O253" s="5"/>
      <c r="P253" s="5"/>
    </row>
    <row r="254" spans="14:16" ht="12.75" customHeight="1">
      <c r="N254" s="5"/>
      <c r="O254" s="5"/>
      <c r="P254" s="5"/>
    </row>
    <row r="255" spans="14:16" ht="12.75" customHeight="1">
      <c r="N255" s="5"/>
      <c r="O255" s="5"/>
      <c r="P255" s="5"/>
    </row>
    <row r="256" spans="14:16" ht="12.75" customHeight="1">
      <c r="N256" s="5"/>
      <c r="O256" s="5"/>
      <c r="P256" s="5"/>
    </row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8">
    <mergeCell ref="B35:E35"/>
    <mergeCell ref="B33:B34"/>
    <mergeCell ref="C25:D26"/>
    <mergeCell ref="C23:D23"/>
    <mergeCell ref="C24:D24"/>
    <mergeCell ref="C33:D34"/>
    <mergeCell ref="C32:D32"/>
    <mergeCell ref="C27:D27"/>
    <mergeCell ref="C31:D31"/>
    <mergeCell ref="C29:D29"/>
    <mergeCell ref="C28:D28"/>
    <mergeCell ref="C22:D22"/>
    <mergeCell ref="B21:E21"/>
    <mergeCell ref="B25:B26"/>
    <mergeCell ref="Q5:Q6"/>
    <mergeCell ref="S6:V6"/>
    <mergeCell ref="H6:I6"/>
    <mergeCell ref="J6:K6"/>
    <mergeCell ref="E5:E6"/>
    <mergeCell ref="B5:B6"/>
    <mergeCell ref="C5:C6"/>
    <mergeCell ref="N22:N29"/>
    <mergeCell ref="T22:X25"/>
    <mergeCell ref="F6:G6"/>
    <mergeCell ref="L25:L26"/>
    <mergeCell ref="O22:O34"/>
    <mergeCell ref="M25:M26"/>
    <mergeCell ref="B2:C2"/>
    <mergeCell ref="F5:K5"/>
    <mergeCell ref="M5:M6"/>
    <mergeCell ref="L5:L6"/>
    <mergeCell ref="J47:K47"/>
    <mergeCell ref="H47:I47"/>
    <mergeCell ref="F47:G47"/>
    <mergeCell ref="F46:K46"/>
    <mergeCell ref="C40:E40"/>
    <mergeCell ref="C41:E41"/>
    <mergeCell ref="B42:E42"/>
    <mergeCell ref="L39:M39"/>
    <mergeCell ref="C39:E39"/>
    <mergeCell ref="B38:E38"/>
    <mergeCell ref="B37:E37"/>
    <mergeCell ref="B36:E36"/>
    <mergeCell ref="M33:M34"/>
    <mergeCell ref="L33:L34"/>
    <mergeCell ref="L40:M40"/>
    <mergeCell ref="L41:M41"/>
    <mergeCell ref="N31:N34"/>
  </mergeCells>
  <conditionalFormatting sqref="E50 C51:D51">
    <cfRule type="cellIs" dxfId="252" priority="1" operator="greaterThan">
      <formula>0</formula>
    </cfRule>
  </conditionalFormatting>
  <conditionalFormatting sqref="M7">
    <cfRule type="cellIs" dxfId="251" priority="2" operator="lessThan">
      <formula>$Q$7</formula>
    </cfRule>
  </conditionalFormatting>
  <conditionalFormatting sqref="M10">
    <cfRule type="cellIs" dxfId="250" priority="3" operator="lessThan">
      <formula>$Q$10</formula>
    </cfRule>
  </conditionalFormatting>
  <conditionalFormatting sqref="M11">
    <cfRule type="cellIs" dxfId="249" priority="4" operator="lessThan">
      <formula>$Q$11</formula>
    </cfRule>
  </conditionalFormatting>
  <conditionalFormatting sqref="M12">
    <cfRule type="cellIs" dxfId="248" priority="5" operator="lessThan">
      <formula>$Q$12</formula>
    </cfRule>
  </conditionalFormatting>
  <conditionalFormatting sqref="M13">
    <cfRule type="cellIs" dxfId="247" priority="6" operator="lessThan">
      <formula>$Q$13</formula>
    </cfRule>
  </conditionalFormatting>
  <conditionalFormatting sqref="M14">
    <cfRule type="cellIs" dxfId="246" priority="7" operator="lessThan">
      <formula>$Q$14</formula>
    </cfRule>
  </conditionalFormatting>
  <conditionalFormatting sqref="M15">
    <cfRule type="cellIs" dxfId="245" priority="8" operator="lessThan">
      <formula>$Q$15</formula>
    </cfRule>
  </conditionalFormatting>
  <conditionalFormatting sqref="M16">
    <cfRule type="cellIs" dxfId="244" priority="9" operator="lessThan">
      <formula>$Q$16</formula>
    </cfRule>
  </conditionalFormatting>
  <conditionalFormatting sqref="M17">
    <cfRule type="cellIs" dxfId="243" priority="10" operator="lessThan">
      <formula>$Q$17</formula>
    </cfRule>
  </conditionalFormatting>
  <conditionalFormatting sqref="M18">
    <cfRule type="cellIs" dxfId="242" priority="11" operator="lessThan">
      <formula>$Q$18</formula>
    </cfRule>
  </conditionalFormatting>
  <conditionalFormatting sqref="M19">
    <cfRule type="cellIs" dxfId="241" priority="12" operator="lessThan">
      <formula>$Q$19</formula>
    </cfRule>
  </conditionalFormatting>
  <conditionalFormatting sqref="M20">
    <cfRule type="cellIs" dxfId="240" priority="13" operator="lessThan">
      <formula>$Q$20</formula>
    </cfRule>
  </conditionalFormatting>
  <conditionalFormatting sqref="M21">
    <cfRule type="cellIs" dxfId="239" priority="14" operator="lessThan">
      <formula>$Q$21</formula>
    </cfRule>
  </conditionalFormatting>
  <conditionalFormatting sqref="L37">
    <cfRule type="cellIs" dxfId="238" priority="15" operator="lessThan">
      <formula>$M$37</formula>
    </cfRule>
  </conditionalFormatting>
  <conditionalFormatting sqref="L37">
    <cfRule type="cellIs" dxfId="237" priority="16" operator="greaterThan">
      <formula>$M$37</formula>
    </cfRule>
  </conditionalFormatting>
  <conditionalFormatting sqref="V8:V9">
    <cfRule type="cellIs" dxfId="236" priority="17" operator="lessThan">
      <formula>$U$8</formula>
    </cfRule>
  </conditionalFormatting>
  <conditionalFormatting sqref="N22:N23">
    <cfRule type="cellIs" dxfId="235" priority="18" operator="lessThan">
      <formula>630</formula>
    </cfRule>
  </conditionalFormatting>
  <conditionalFormatting sqref="O22:O34">
    <cfRule type="cellIs" dxfId="234" priority="19" operator="lessThan">
      <formula>#REF!</formula>
    </cfRule>
  </conditionalFormatting>
  <conditionalFormatting sqref="J38:K38">
    <cfRule type="cellIs" dxfId="233" priority="20" operator="lessThan">
      <formula>$J$47</formula>
    </cfRule>
  </conditionalFormatting>
  <conditionalFormatting sqref="M38">
    <cfRule type="cellIs" dxfId="232" priority="21" operator="lessThan">
      <formula>$Q$35</formula>
    </cfRule>
  </conditionalFormatting>
  <conditionalFormatting sqref="M8">
    <cfRule type="cellIs" dxfId="231" priority="22" operator="lessThan">
      <formula>$Q$8</formula>
    </cfRule>
  </conditionalFormatting>
  <conditionalFormatting sqref="M9">
    <cfRule type="cellIs" dxfId="230" priority="23" operator="lessThan">
      <formula>$Q$9</formula>
    </cfRule>
  </conditionalFormatting>
  <conditionalFormatting sqref="H38:I38">
    <cfRule type="cellIs" dxfId="229" priority="24" operator="greaterThan">
      <formula>$H$47</formula>
    </cfRule>
  </conditionalFormatting>
  <conditionalFormatting sqref="H38:I38">
    <cfRule type="cellIs" dxfId="228" priority="25" operator="lessThan">
      <formula>$H$47</formula>
    </cfRule>
  </conditionalFormatting>
  <conditionalFormatting sqref="F38:G38">
    <cfRule type="cellIs" dxfId="227" priority="26" operator="lessThan">
      <formula>$F$47</formula>
    </cfRule>
  </conditionalFormatting>
  <conditionalFormatting sqref="O22:O34">
    <cfRule type="cellIs" dxfId="226" priority="27" operator="lessThan">
      <formula>#REF!</formula>
    </cfRule>
  </conditionalFormatting>
  <conditionalFormatting sqref="J38">
    <cfRule type="cellIs" dxfId="225" priority="28" operator="greaterThan">
      <formula>$J$47</formula>
    </cfRule>
  </conditionalFormatting>
  <conditionalFormatting sqref="J38">
    <cfRule type="cellIs" dxfId="224" priority="29" operator="lessThan">
      <formula>$J$47</formula>
    </cfRule>
  </conditionalFormatting>
  <conditionalFormatting sqref="F38">
    <cfRule type="cellIs" dxfId="223" priority="30" operator="greaterThan">
      <formula>$F$47</formula>
    </cfRule>
  </conditionalFormatting>
  <conditionalFormatting sqref="G38">
    <cfRule type="cellIs" dxfId="222" priority="31" operator="greaterThan">
      <formula>$F$47</formula>
    </cfRule>
  </conditionalFormatting>
  <dataValidations count="3">
    <dataValidation type="list" allowBlank="1" showErrorMessage="1" sqref="D8">
      <formula1>$T$16:$T$18</formula1>
    </dataValidation>
    <dataValidation type="list" allowBlank="1" showErrorMessage="1" sqref="F37:K37">
      <formula1>$T$8:$T$10</formula1>
    </dataValidation>
    <dataValidation type="list" allowBlank="1" showErrorMessage="1" sqref="E22:E29 E31:E34">
      <formula1>$T$8:$T$11</formula1>
    </dataValidation>
  </dataValidations>
  <printOptions horizontalCentered="1"/>
  <pageMargins left="0.78740157480314965" right="0.39370078740157483" top="0.98425196850393704" bottom="0.98425196850393704" header="0" footer="0"/>
  <pageSetup paperSize="9" orientation="landscape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pane ySplit="6" topLeftCell="A7" activePane="bottomLeft" state="frozen"/>
      <selection pane="bottomLeft" activeCell="B8" sqref="B8"/>
    </sheetView>
  </sheetViews>
  <sheetFormatPr defaultColWidth="14.44140625" defaultRowHeight="15" customHeight="1"/>
  <cols>
    <col min="1" max="1" width="22.21875" customWidth="1"/>
    <col min="2" max="2" width="3.44140625" customWidth="1"/>
    <col min="3" max="3" width="55.77734375" customWidth="1"/>
    <col min="4" max="4" width="7" customWidth="1"/>
    <col min="5" max="5" width="5.5546875" customWidth="1"/>
    <col min="6" max="11" width="5.77734375" customWidth="1"/>
    <col min="12" max="12" width="14.21875" customWidth="1"/>
    <col min="13" max="13" width="12.44140625" customWidth="1"/>
    <col min="14" max="15" width="6" customWidth="1"/>
    <col min="16" max="16" width="2.77734375" customWidth="1"/>
    <col min="17" max="17" width="12.77734375" customWidth="1"/>
    <col min="18" max="19" width="8.77734375" customWidth="1"/>
    <col min="20" max="20" width="19.44140625" customWidth="1"/>
    <col min="21" max="22" width="14.21875" customWidth="1"/>
    <col min="23" max="23" width="17.77734375" customWidth="1"/>
    <col min="24" max="24" width="14.5546875" customWidth="1"/>
    <col min="25" max="26" width="8.77734375" customWidth="1"/>
  </cols>
  <sheetData>
    <row r="1" spans="1:26" ht="12.75" customHeight="1">
      <c r="A1" s="5"/>
      <c r="B1" s="2" t="s">
        <v>1</v>
      </c>
      <c r="C1" s="5"/>
      <c r="D1" s="5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>
      <c r="A2" s="5"/>
      <c r="B2" s="889" t="s">
        <v>181</v>
      </c>
      <c r="C2" s="728"/>
      <c r="D2" s="728"/>
      <c r="E2" s="728"/>
      <c r="F2" s="728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>
      <c r="A3" s="5"/>
      <c r="B3" s="6" t="s">
        <v>157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145">
        <v>32</v>
      </c>
      <c r="R3" s="5" t="s">
        <v>158</v>
      </c>
      <c r="S3" s="5"/>
      <c r="T3" s="5"/>
      <c r="U3" s="5"/>
      <c r="V3" s="5"/>
      <c r="W3" s="5"/>
      <c r="X3" s="5"/>
      <c r="Y3" s="5"/>
      <c r="Z3" s="5"/>
    </row>
    <row r="4" spans="1:26" ht="12.75" customHeight="1">
      <c r="A4" s="5"/>
      <c r="B4" s="6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3.25" customHeight="1">
      <c r="A5" s="5"/>
      <c r="B5" s="816" t="s">
        <v>4</v>
      </c>
      <c r="C5" s="843" t="s">
        <v>5</v>
      </c>
      <c r="D5" s="56"/>
      <c r="E5" s="846"/>
      <c r="F5" s="845" t="s">
        <v>6</v>
      </c>
      <c r="G5" s="703"/>
      <c r="H5" s="703"/>
      <c r="I5" s="703"/>
      <c r="J5" s="703"/>
      <c r="K5" s="704"/>
      <c r="L5" s="890" t="s">
        <v>159</v>
      </c>
      <c r="M5" s="753" t="s">
        <v>160</v>
      </c>
      <c r="N5" s="7"/>
      <c r="O5" s="7"/>
      <c r="P5" s="7"/>
      <c r="Q5" s="898" t="s">
        <v>161</v>
      </c>
      <c r="R5" s="5" t="s">
        <v>162</v>
      </c>
      <c r="S5" s="5"/>
      <c r="T5" s="5"/>
      <c r="U5" s="5"/>
      <c r="V5" s="5"/>
      <c r="W5" s="5"/>
      <c r="X5" s="5"/>
      <c r="Y5" s="5"/>
      <c r="Z5" s="5"/>
    </row>
    <row r="6" spans="1:26" ht="26.25" customHeight="1">
      <c r="A6" s="5"/>
      <c r="B6" s="710"/>
      <c r="C6" s="844"/>
      <c r="D6" s="146"/>
      <c r="E6" s="899"/>
      <c r="F6" s="845" t="s">
        <v>8</v>
      </c>
      <c r="G6" s="704"/>
      <c r="H6" s="845" t="s">
        <v>9</v>
      </c>
      <c r="I6" s="704"/>
      <c r="J6" s="845" t="s">
        <v>10</v>
      </c>
      <c r="K6" s="704"/>
      <c r="L6" s="710"/>
      <c r="M6" s="710"/>
      <c r="N6" s="7"/>
      <c r="O6" s="7"/>
      <c r="P6" s="7"/>
      <c r="Q6" s="710"/>
      <c r="R6" s="5"/>
      <c r="S6" s="747" t="s">
        <v>46</v>
      </c>
      <c r="T6" s="703"/>
      <c r="U6" s="703"/>
      <c r="V6" s="704"/>
      <c r="W6" s="5"/>
      <c r="X6" s="5"/>
      <c r="Y6" s="5"/>
      <c r="Z6" s="5"/>
    </row>
    <row r="7" spans="1:26" ht="12.75" customHeight="1">
      <c r="B7" s="25">
        <v>1</v>
      </c>
      <c r="C7" s="58" t="s">
        <v>14</v>
      </c>
      <c r="D7" s="147"/>
      <c r="E7" s="148"/>
      <c r="F7" s="77">
        <v>1</v>
      </c>
      <c r="G7" s="77">
        <v>1</v>
      </c>
      <c r="H7" s="77">
        <v>2</v>
      </c>
      <c r="I7" s="77">
        <v>2</v>
      </c>
      <c r="J7" s="77">
        <v>2</v>
      </c>
      <c r="K7" s="77">
        <v>2</v>
      </c>
      <c r="L7" s="21">
        <f t="shared" ref="L7:L20" si="0">SUM(F7:K7)/2</f>
        <v>5</v>
      </c>
      <c r="M7" s="21">
        <f t="shared" ref="M7:M35" si="1">L7*$Q$3</f>
        <v>160</v>
      </c>
      <c r="O7" s="23"/>
      <c r="P7" s="23"/>
      <c r="Q7" s="55">
        <v>160</v>
      </c>
      <c r="S7" s="25"/>
      <c r="T7" s="25" t="s">
        <v>50</v>
      </c>
      <c r="U7" s="25" t="s">
        <v>51</v>
      </c>
      <c r="V7" s="25" t="s">
        <v>52</v>
      </c>
    </row>
    <row r="8" spans="1:26" ht="12.75" customHeight="1">
      <c r="B8" s="25">
        <v>2</v>
      </c>
      <c r="C8" s="58" t="s">
        <v>24</v>
      </c>
      <c r="D8" s="76" t="s">
        <v>140</v>
      </c>
      <c r="E8" s="148"/>
      <c r="F8" s="77">
        <v>2</v>
      </c>
      <c r="G8" s="77">
        <v>2</v>
      </c>
      <c r="H8" s="77">
        <v>2</v>
      </c>
      <c r="I8" s="77">
        <v>2</v>
      </c>
      <c r="J8" s="77"/>
      <c r="K8" s="77"/>
      <c r="L8" s="21">
        <f t="shared" si="0"/>
        <v>4</v>
      </c>
      <c r="M8" s="21">
        <f t="shared" si="1"/>
        <v>128</v>
      </c>
      <c r="N8" s="149" t="s">
        <v>163</v>
      </c>
      <c r="O8" s="23"/>
      <c r="P8" s="23"/>
      <c r="Q8" s="50">
        <v>130</v>
      </c>
      <c r="S8" s="150" t="s">
        <v>164</v>
      </c>
      <c r="T8" s="151" t="s">
        <v>165</v>
      </c>
      <c r="U8" s="18">
        <v>350</v>
      </c>
      <c r="V8" s="18">
        <f>SUMIF($E$22:$E$29,$T8,$M$22:$M$29)+SUMIF($E$31:$E$33,$T8,$M$31:$M$33)</f>
        <v>352</v>
      </c>
    </row>
    <row r="9" spans="1:26" ht="12.75" customHeight="1">
      <c r="B9" s="25">
        <v>3</v>
      </c>
      <c r="C9" s="58" t="s">
        <v>26</v>
      </c>
      <c r="D9" s="147"/>
      <c r="E9" s="148"/>
      <c r="F9" s="77">
        <v>1</v>
      </c>
      <c r="G9" s="77">
        <v>1</v>
      </c>
      <c r="H9" s="77">
        <v>1</v>
      </c>
      <c r="I9" s="77">
        <v>1</v>
      </c>
      <c r="J9" s="77"/>
      <c r="K9" s="77"/>
      <c r="L9" s="21">
        <f t="shared" si="0"/>
        <v>2</v>
      </c>
      <c r="M9" s="21">
        <f t="shared" si="1"/>
        <v>64</v>
      </c>
      <c r="O9" s="23"/>
      <c r="P9" s="23"/>
      <c r="Q9" s="55">
        <v>60</v>
      </c>
      <c r="S9" s="25" t="s">
        <v>55</v>
      </c>
      <c r="T9" s="151" t="s">
        <v>185</v>
      </c>
      <c r="U9" s="18">
        <v>250</v>
      </c>
      <c r="V9" s="18">
        <f>SUMIF($E$22:$E$29,$T9,$M$22:$M$29)+SUMIF($E$31:$E$33,$T9,$M$31:$M$33)</f>
        <v>288</v>
      </c>
    </row>
    <row r="10" spans="1:26" ht="12.75" customHeight="1">
      <c r="B10" s="25">
        <v>4</v>
      </c>
      <c r="C10" s="58" t="s">
        <v>29</v>
      </c>
      <c r="D10" s="147"/>
      <c r="E10" s="148"/>
      <c r="F10" s="77">
        <v>1</v>
      </c>
      <c r="G10" s="77">
        <v>1</v>
      </c>
      <c r="H10" s="77"/>
      <c r="I10" s="77"/>
      <c r="J10" s="77"/>
      <c r="K10" s="77"/>
      <c r="L10" s="21">
        <f t="shared" si="0"/>
        <v>1</v>
      </c>
      <c r="M10" s="21">
        <f t="shared" si="1"/>
        <v>32</v>
      </c>
      <c r="N10" s="23"/>
      <c r="O10" s="23"/>
      <c r="P10" s="23"/>
      <c r="Q10" s="55">
        <v>30</v>
      </c>
      <c r="S10" s="25" t="s">
        <v>58</v>
      </c>
      <c r="T10" s="151" t="s">
        <v>186</v>
      </c>
      <c r="U10" s="18">
        <v>250</v>
      </c>
      <c r="V10" s="18">
        <f>SUMIF($E$22:$E$29,$T10,$M$22:$M$29)+SUMIF($E$31:$E$33,$T10,$M$31:$M$33)</f>
        <v>320</v>
      </c>
    </row>
    <row r="11" spans="1:26" ht="12.75" customHeight="1">
      <c r="B11" s="25">
        <v>5</v>
      </c>
      <c r="C11" s="58" t="s">
        <v>32</v>
      </c>
      <c r="D11" s="147"/>
      <c r="E11" s="148"/>
      <c r="F11" s="77">
        <v>1</v>
      </c>
      <c r="G11" s="77">
        <v>1</v>
      </c>
      <c r="H11" s="77">
        <v>1</v>
      </c>
      <c r="I11" s="77">
        <v>1</v>
      </c>
      <c r="J11" s="77"/>
      <c r="K11" s="77"/>
      <c r="L11" s="21">
        <f t="shared" si="0"/>
        <v>2</v>
      </c>
      <c r="M11" s="21">
        <f t="shared" si="1"/>
        <v>64</v>
      </c>
      <c r="N11" s="23"/>
      <c r="O11" s="23"/>
      <c r="P11" s="23"/>
      <c r="Q11" s="55">
        <v>60</v>
      </c>
      <c r="S11" s="152" t="s">
        <v>145</v>
      </c>
      <c r="T11" s="71" t="s">
        <v>187</v>
      </c>
      <c r="U11" s="18">
        <v>250</v>
      </c>
      <c r="V11" s="18">
        <f>SUMIF($E$22:$E$29,$T11,$M$22:$M$29)+SUMIF($E$31:$E$33,$T11,$M$31:$M$33)</f>
        <v>640</v>
      </c>
    </row>
    <row r="12" spans="1:26" ht="12.75" customHeight="1">
      <c r="B12" s="25">
        <v>6</v>
      </c>
      <c r="C12" s="58" t="s">
        <v>31</v>
      </c>
      <c r="D12" s="147"/>
      <c r="E12" s="148"/>
      <c r="F12" s="77">
        <v>1</v>
      </c>
      <c r="G12" s="77">
        <v>1</v>
      </c>
      <c r="H12" s="77"/>
      <c r="I12" s="77"/>
      <c r="J12" s="77"/>
      <c r="K12" s="77"/>
      <c r="L12" s="21">
        <f t="shared" si="0"/>
        <v>1</v>
      </c>
      <c r="M12" s="21">
        <f t="shared" si="1"/>
        <v>32</v>
      </c>
      <c r="N12" s="23"/>
      <c r="O12" s="23"/>
      <c r="P12" s="23"/>
      <c r="Q12" s="55">
        <v>30</v>
      </c>
    </row>
    <row r="13" spans="1:26" ht="12.75" customHeight="1">
      <c r="B13" s="25">
        <v>7</v>
      </c>
      <c r="C13" s="58" t="s">
        <v>34</v>
      </c>
      <c r="D13" s="147"/>
      <c r="E13" s="148"/>
      <c r="F13" s="77">
        <v>1</v>
      </c>
      <c r="G13" s="77">
        <v>1</v>
      </c>
      <c r="H13" s="77"/>
      <c r="I13" s="77"/>
      <c r="J13" s="77"/>
      <c r="K13" s="77"/>
      <c r="L13" s="21">
        <f t="shared" si="0"/>
        <v>1</v>
      </c>
      <c r="M13" s="21">
        <f t="shared" si="1"/>
        <v>32</v>
      </c>
      <c r="N13" s="23"/>
      <c r="O13" s="23"/>
      <c r="P13" s="23"/>
      <c r="Q13" s="55">
        <v>30</v>
      </c>
    </row>
    <row r="14" spans="1:26" ht="12.75" customHeight="1">
      <c r="B14" s="25">
        <v>8</v>
      </c>
      <c r="C14" s="58" t="s">
        <v>36</v>
      </c>
      <c r="D14" s="147"/>
      <c r="E14" s="148"/>
      <c r="F14" s="77">
        <v>1</v>
      </c>
      <c r="G14" s="77">
        <v>1</v>
      </c>
      <c r="H14" s="77"/>
      <c r="I14" s="77"/>
      <c r="J14" s="77"/>
      <c r="K14" s="77"/>
      <c r="L14" s="21">
        <f t="shared" si="0"/>
        <v>1</v>
      </c>
      <c r="M14" s="21">
        <f t="shared" si="1"/>
        <v>32</v>
      </c>
      <c r="N14" s="23"/>
      <c r="O14" s="23"/>
      <c r="P14" s="23"/>
      <c r="Q14" s="55">
        <v>30</v>
      </c>
    </row>
    <row r="15" spans="1:26" ht="12.75" customHeight="1">
      <c r="B15" s="25">
        <v>9</v>
      </c>
      <c r="C15" s="58" t="s">
        <v>38</v>
      </c>
      <c r="D15" s="147"/>
      <c r="E15" s="148"/>
      <c r="F15" s="77">
        <v>1</v>
      </c>
      <c r="G15" s="77">
        <v>1</v>
      </c>
      <c r="H15" s="77"/>
      <c r="I15" s="77"/>
      <c r="J15" s="77"/>
      <c r="K15" s="77"/>
      <c r="L15" s="21">
        <f t="shared" si="0"/>
        <v>1</v>
      </c>
      <c r="M15" s="21">
        <f t="shared" si="1"/>
        <v>32</v>
      </c>
      <c r="N15" s="23"/>
      <c r="O15" s="23"/>
      <c r="P15" s="23"/>
      <c r="Q15" s="55">
        <v>30</v>
      </c>
      <c r="S15" t="s">
        <v>65</v>
      </c>
    </row>
    <row r="16" spans="1:26" ht="12.75" customHeight="1">
      <c r="B16" s="25">
        <v>10</v>
      </c>
      <c r="C16" s="58" t="s">
        <v>39</v>
      </c>
      <c r="D16" s="147"/>
      <c r="E16" s="148"/>
      <c r="F16" s="77">
        <v>2</v>
      </c>
      <c r="G16" s="77">
        <v>2</v>
      </c>
      <c r="H16" s="77">
        <v>1</v>
      </c>
      <c r="I16" s="77">
        <v>1</v>
      </c>
      <c r="J16" s="77">
        <v>1</v>
      </c>
      <c r="K16" s="77">
        <v>1</v>
      </c>
      <c r="L16" s="21">
        <f t="shared" si="0"/>
        <v>4</v>
      </c>
      <c r="M16" s="21">
        <f t="shared" si="1"/>
        <v>128</v>
      </c>
      <c r="N16" s="149" t="s">
        <v>163</v>
      </c>
      <c r="O16" s="23"/>
      <c r="P16" s="23"/>
      <c r="Q16" s="55">
        <v>130</v>
      </c>
      <c r="T16" s="15" t="s">
        <v>141</v>
      </c>
    </row>
    <row r="17" spans="1:24" ht="12.75" customHeight="1">
      <c r="B17" s="25">
        <v>11</v>
      </c>
      <c r="C17" s="58" t="s">
        <v>40</v>
      </c>
      <c r="D17" s="147"/>
      <c r="E17" s="148"/>
      <c r="F17" s="77"/>
      <c r="G17" s="77"/>
      <c r="H17" s="77">
        <v>1</v>
      </c>
      <c r="I17" s="77">
        <v>1</v>
      </c>
      <c r="J17" s="77"/>
      <c r="K17" s="77"/>
      <c r="L17" s="21">
        <f t="shared" si="0"/>
        <v>1</v>
      </c>
      <c r="M17" s="21">
        <f t="shared" si="1"/>
        <v>32</v>
      </c>
      <c r="N17" s="23"/>
      <c r="O17" s="23"/>
      <c r="P17" s="23"/>
      <c r="Q17" s="55">
        <v>30</v>
      </c>
      <c r="T17" s="15" t="s">
        <v>140</v>
      </c>
    </row>
    <row r="18" spans="1:24" ht="12.75" customHeight="1">
      <c r="B18" s="25">
        <v>12</v>
      </c>
      <c r="C18" s="58" t="s">
        <v>72</v>
      </c>
      <c r="D18" s="147"/>
      <c r="E18" s="148"/>
      <c r="F18" s="77">
        <v>3</v>
      </c>
      <c r="G18" s="77">
        <v>3</v>
      </c>
      <c r="H18" s="77">
        <v>3</v>
      </c>
      <c r="I18" s="77">
        <v>3</v>
      </c>
      <c r="J18" s="77">
        <v>3</v>
      </c>
      <c r="K18" s="77">
        <v>3</v>
      </c>
      <c r="L18" s="21">
        <f t="shared" si="0"/>
        <v>9</v>
      </c>
      <c r="M18" s="21">
        <f t="shared" si="1"/>
        <v>288</v>
      </c>
      <c r="N18" s="149" t="s">
        <v>163</v>
      </c>
      <c r="O18" s="23"/>
      <c r="P18" s="23"/>
      <c r="Q18" s="55">
        <v>290</v>
      </c>
      <c r="T18" s="15" t="s">
        <v>142</v>
      </c>
    </row>
    <row r="19" spans="1:24" ht="12.75" customHeight="1">
      <c r="B19" s="25">
        <v>13</v>
      </c>
      <c r="C19" s="58" t="s">
        <v>73</v>
      </c>
      <c r="D19" s="147"/>
      <c r="E19" s="148"/>
      <c r="F19" s="77">
        <v>1</v>
      </c>
      <c r="G19" s="77">
        <v>1</v>
      </c>
      <c r="H19" s="77"/>
      <c r="I19" s="77"/>
      <c r="J19" s="77"/>
      <c r="K19" s="77"/>
      <c r="L19" s="21">
        <f t="shared" si="0"/>
        <v>1</v>
      </c>
      <c r="M19" s="21">
        <f t="shared" si="1"/>
        <v>32</v>
      </c>
      <c r="N19" s="23"/>
      <c r="O19" s="5"/>
      <c r="P19" s="23"/>
      <c r="Q19" s="55">
        <v>30</v>
      </c>
    </row>
    <row r="20" spans="1:24" ht="12.75" customHeight="1">
      <c r="B20" s="25">
        <v>14</v>
      </c>
      <c r="C20" s="58" t="s">
        <v>74</v>
      </c>
      <c r="D20" s="147"/>
      <c r="E20" s="147"/>
      <c r="F20" s="77">
        <v>1</v>
      </c>
      <c r="G20" s="77">
        <v>1</v>
      </c>
      <c r="H20" s="77">
        <v>1</v>
      </c>
      <c r="I20" s="77">
        <v>1</v>
      </c>
      <c r="J20" s="77">
        <v>1</v>
      </c>
      <c r="K20" s="77">
        <v>1</v>
      </c>
      <c r="L20" s="21">
        <f t="shared" si="0"/>
        <v>3</v>
      </c>
      <c r="M20" s="21">
        <f t="shared" si="1"/>
        <v>96</v>
      </c>
      <c r="N20" s="23"/>
      <c r="O20" s="23"/>
      <c r="P20" s="23"/>
      <c r="Q20" s="55">
        <v>95</v>
      </c>
    </row>
    <row r="21" spans="1:24" ht="12.75" customHeight="1">
      <c r="B21" s="896" t="s">
        <v>167</v>
      </c>
      <c r="C21" s="703"/>
      <c r="D21" s="703"/>
      <c r="E21" s="704"/>
      <c r="F21" s="154">
        <f t="shared" ref="F21:L21" si="2">SUM(F7:F20)</f>
        <v>17</v>
      </c>
      <c r="G21" s="154">
        <f t="shared" si="2"/>
        <v>17</v>
      </c>
      <c r="H21" s="154">
        <f t="shared" si="2"/>
        <v>12</v>
      </c>
      <c r="I21" s="154">
        <f t="shared" si="2"/>
        <v>12</v>
      </c>
      <c r="J21" s="154">
        <f t="shared" si="2"/>
        <v>7</v>
      </c>
      <c r="K21" s="154">
        <f t="shared" si="2"/>
        <v>7</v>
      </c>
      <c r="L21" s="72">
        <f t="shared" si="2"/>
        <v>36</v>
      </c>
      <c r="M21" s="72">
        <f t="shared" si="1"/>
        <v>1152</v>
      </c>
      <c r="N21" s="23"/>
      <c r="O21" s="23"/>
      <c r="P21" s="23"/>
      <c r="Q21" s="55">
        <f>SUM(Q7:Q20)</f>
        <v>1135</v>
      </c>
    </row>
    <row r="22" spans="1:24" ht="12.75" customHeight="1">
      <c r="B22" s="10">
        <v>15</v>
      </c>
      <c r="C22" s="895" t="s">
        <v>149</v>
      </c>
      <c r="D22" s="704"/>
      <c r="E22" s="84" t="s">
        <v>165</v>
      </c>
      <c r="F22" s="109"/>
      <c r="G22" s="109"/>
      <c r="H22" s="109"/>
      <c r="I22" s="109"/>
      <c r="J22" s="109">
        <v>1</v>
      </c>
      <c r="K22" s="109">
        <v>1</v>
      </c>
      <c r="L22" s="88">
        <f t="shared" ref="L22:L29" si="3">SUM(F22:K22)/2</f>
        <v>1</v>
      </c>
      <c r="M22" s="21">
        <f t="shared" si="1"/>
        <v>32</v>
      </c>
      <c r="N22" s="900">
        <f>SUM(M22:M29)</f>
        <v>640</v>
      </c>
      <c r="O22" s="900">
        <f>N22+N31</f>
        <v>1600</v>
      </c>
      <c r="P22" s="23"/>
      <c r="S22" s="15" t="s">
        <v>165</v>
      </c>
      <c r="T22" s="901" t="s">
        <v>169</v>
      </c>
      <c r="U22" s="728"/>
      <c r="V22" s="728"/>
      <c r="W22" s="728"/>
      <c r="X22" s="728"/>
    </row>
    <row r="23" spans="1:24" ht="12.75" customHeight="1">
      <c r="B23" s="10">
        <v>16</v>
      </c>
      <c r="C23" s="895" t="s">
        <v>170</v>
      </c>
      <c r="D23" s="704"/>
      <c r="E23" s="84" t="s">
        <v>165</v>
      </c>
      <c r="F23" s="109">
        <v>1</v>
      </c>
      <c r="G23" s="109">
        <v>1</v>
      </c>
      <c r="H23" s="109"/>
      <c r="I23" s="109"/>
      <c r="J23" s="109"/>
      <c r="K23" s="109"/>
      <c r="L23" s="88">
        <f t="shared" si="3"/>
        <v>1</v>
      </c>
      <c r="M23" s="21">
        <f t="shared" si="1"/>
        <v>32</v>
      </c>
      <c r="N23" s="750"/>
      <c r="O23" s="750"/>
      <c r="P23" s="23"/>
      <c r="S23" s="15"/>
      <c r="T23" s="728"/>
      <c r="U23" s="728"/>
      <c r="V23" s="728"/>
      <c r="W23" s="728"/>
      <c r="X23" s="728"/>
    </row>
    <row r="24" spans="1:24" ht="12.75" customHeight="1">
      <c r="B24" s="10">
        <v>17</v>
      </c>
      <c r="C24" s="895" t="s">
        <v>83</v>
      </c>
      <c r="D24" s="704"/>
      <c r="E24" s="84" t="s">
        <v>165</v>
      </c>
      <c r="F24" s="109"/>
      <c r="G24" s="109"/>
      <c r="H24" s="109"/>
      <c r="I24" s="109"/>
      <c r="J24" s="109">
        <v>2</v>
      </c>
      <c r="K24" s="109">
        <v>2</v>
      </c>
      <c r="L24" s="88">
        <f t="shared" si="3"/>
        <v>2</v>
      </c>
      <c r="M24" s="21">
        <f t="shared" si="1"/>
        <v>64</v>
      </c>
      <c r="N24" s="750"/>
      <c r="O24" s="750"/>
      <c r="P24" s="23"/>
      <c r="S24" s="5"/>
      <c r="T24" s="728"/>
      <c r="U24" s="728"/>
      <c r="V24" s="728"/>
      <c r="W24" s="728"/>
      <c r="X24" s="728"/>
    </row>
    <row r="25" spans="1:24" ht="12.75" customHeight="1">
      <c r="B25" s="155">
        <v>18</v>
      </c>
      <c r="C25" s="830" t="s">
        <v>195</v>
      </c>
      <c r="D25" s="821"/>
      <c r="E25" s="71" t="s">
        <v>165</v>
      </c>
      <c r="F25" s="91">
        <v>1</v>
      </c>
      <c r="G25" s="91">
        <v>1</v>
      </c>
      <c r="H25" s="91">
        <v>3</v>
      </c>
      <c r="I25" s="91">
        <v>3</v>
      </c>
      <c r="J25" s="91"/>
      <c r="K25" s="91"/>
      <c r="L25" s="143">
        <f t="shared" si="3"/>
        <v>4</v>
      </c>
      <c r="M25" s="143">
        <f t="shared" si="1"/>
        <v>128</v>
      </c>
      <c r="N25" s="750"/>
      <c r="O25" s="750"/>
      <c r="P25" s="23"/>
      <c r="T25" s="728"/>
      <c r="U25" s="728"/>
      <c r="V25" s="728"/>
      <c r="W25" s="728"/>
      <c r="X25" s="728"/>
    </row>
    <row r="26" spans="1:24" ht="12.75" customHeight="1">
      <c r="B26" s="10">
        <v>19</v>
      </c>
      <c r="C26" s="892" t="s">
        <v>196</v>
      </c>
      <c r="D26" s="704"/>
      <c r="E26" s="71" t="s">
        <v>165</v>
      </c>
      <c r="F26" s="91">
        <v>1</v>
      </c>
      <c r="G26" s="91">
        <v>1</v>
      </c>
      <c r="H26" s="91">
        <v>1</v>
      </c>
      <c r="I26" s="91">
        <v>1</v>
      </c>
      <c r="J26" s="91">
        <v>1</v>
      </c>
      <c r="K26" s="91">
        <v>1</v>
      </c>
      <c r="L26" s="88">
        <f t="shared" si="3"/>
        <v>3</v>
      </c>
      <c r="M26" s="21">
        <f t="shared" si="1"/>
        <v>96</v>
      </c>
      <c r="N26" s="750"/>
      <c r="O26" s="750"/>
      <c r="P26" s="23"/>
      <c r="S26" s="151" t="s">
        <v>185</v>
      </c>
      <c r="T26" s="93" t="s">
        <v>197</v>
      </c>
    </row>
    <row r="27" spans="1:24" ht="12.75" customHeight="1">
      <c r="B27" s="10">
        <v>20</v>
      </c>
      <c r="C27" s="156" t="s">
        <v>198</v>
      </c>
      <c r="D27" s="172"/>
      <c r="E27" s="71" t="s">
        <v>185</v>
      </c>
      <c r="F27" s="91">
        <v>1</v>
      </c>
      <c r="G27" s="91">
        <v>1</v>
      </c>
      <c r="H27" s="91">
        <v>2</v>
      </c>
      <c r="I27" s="91">
        <v>2</v>
      </c>
      <c r="J27" s="91"/>
      <c r="K27" s="91"/>
      <c r="L27" s="88">
        <f t="shared" si="3"/>
        <v>3</v>
      </c>
      <c r="M27" s="21">
        <f t="shared" si="1"/>
        <v>96</v>
      </c>
      <c r="N27" s="750"/>
      <c r="O27" s="750"/>
      <c r="P27" s="23"/>
      <c r="S27" s="151" t="s">
        <v>186</v>
      </c>
      <c r="T27" s="5" t="s">
        <v>199</v>
      </c>
    </row>
    <row r="28" spans="1:24" ht="12.75" customHeight="1">
      <c r="B28" s="10">
        <v>21</v>
      </c>
      <c r="C28" s="156" t="s">
        <v>200</v>
      </c>
      <c r="D28" s="172"/>
      <c r="E28" s="71" t="s">
        <v>186</v>
      </c>
      <c r="F28" s="91"/>
      <c r="G28" s="91"/>
      <c r="H28" s="91">
        <v>2</v>
      </c>
      <c r="I28" s="91">
        <v>2</v>
      </c>
      <c r="J28" s="91"/>
      <c r="K28" s="91"/>
      <c r="L28" s="88">
        <f t="shared" si="3"/>
        <v>2</v>
      </c>
      <c r="M28" s="21">
        <f t="shared" si="1"/>
        <v>64</v>
      </c>
      <c r="N28" s="750"/>
      <c r="O28" s="750"/>
      <c r="P28" s="23"/>
      <c r="S28" s="71" t="s">
        <v>187</v>
      </c>
      <c r="T28" s="5" t="s">
        <v>201</v>
      </c>
    </row>
    <row r="29" spans="1:24" ht="12.75" customHeight="1">
      <c r="B29" s="10">
        <v>22</v>
      </c>
      <c r="C29" s="141" t="s">
        <v>202</v>
      </c>
      <c r="D29" s="173"/>
      <c r="E29" s="71" t="s">
        <v>187</v>
      </c>
      <c r="F29" s="91"/>
      <c r="G29" s="91"/>
      <c r="H29" s="91">
        <v>1</v>
      </c>
      <c r="I29" s="91">
        <v>1</v>
      </c>
      <c r="J29" s="91">
        <v>3</v>
      </c>
      <c r="K29" s="91">
        <v>3</v>
      </c>
      <c r="L29" s="88">
        <f t="shared" si="3"/>
        <v>4</v>
      </c>
      <c r="M29" s="21">
        <f t="shared" si="1"/>
        <v>128</v>
      </c>
      <c r="N29" s="710"/>
      <c r="O29" s="750"/>
      <c r="P29" s="23"/>
    </row>
    <row r="30" spans="1:24" ht="12.75" customHeight="1">
      <c r="B30" s="73" t="s">
        <v>91</v>
      </c>
      <c r="C30" s="130"/>
      <c r="D30" s="74"/>
      <c r="E30" s="157"/>
      <c r="F30" s="100">
        <f t="shared" ref="F30:K30" si="4">SUM(F22:F29)</f>
        <v>4</v>
      </c>
      <c r="G30" s="115">
        <f t="shared" si="4"/>
        <v>4</v>
      </c>
      <c r="H30" s="115">
        <f t="shared" si="4"/>
        <v>9</v>
      </c>
      <c r="I30" s="115">
        <f t="shared" si="4"/>
        <v>9</v>
      </c>
      <c r="J30" s="115">
        <f t="shared" si="4"/>
        <v>7</v>
      </c>
      <c r="K30" s="115">
        <f t="shared" si="4"/>
        <v>7</v>
      </c>
      <c r="L30" s="100">
        <f>SUM(F30:K30)</f>
        <v>40</v>
      </c>
      <c r="M30" s="158">
        <f t="shared" si="1"/>
        <v>1280</v>
      </c>
      <c r="N30" s="18"/>
      <c r="O30" s="750"/>
      <c r="P30" s="23"/>
    </row>
    <row r="31" spans="1:24" ht="12.75" customHeight="1">
      <c r="A31" s="5"/>
      <c r="B31" s="159">
        <v>23</v>
      </c>
      <c r="C31" s="892" t="s">
        <v>204</v>
      </c>
      <c r="D31" s="704"/>
      <c r="E31" s="71" t="s">
        <v>185</v>
      </c>
      <c r="F31" s="91">
        <v>6</v>
      </c>
      <c r="G31" s="91">
        <v>6</v>
      </c>
      <c r="H31" s="91"/>
      <c r="I31" s="91"/>
      <c r="J31" s="91"/>
      <c r="K31" s="91"/>
      <c r="L31" s="88">
        <f>SUM(F31:K31)/2</f>
        <v>6</v>
      </c>
      <c r="M31" s="21">
        <f t="shared" si="1"/>
        <v>192</v>
      </c>
      <c r="N31" s="900">
        <f>SUM(M31:M33)</f>
        <v>960</v>
      </c>
      <c r="O31" s="750"/>
      <c r="P31" s="23"/>
      <c r="R31" s="5"/>
      <c r="S31" s="5"/>
      <c r="T31" s="5"/>
      <c r="U31" s="5"/>
      <c r="V31" s="5"/>
    </row>
    <row r="32" spans="1:24" ht="12.75" customHeight="1">
      <c r="A32" s="5"/>
      <c r="B32" s="159">
        <v>24</v>
      </c>
      <c r="C32" s="892" t="s">
        <v>205</v>
      </c>
      <c r="D32" s="704"/>
      <c r="E32" s="71" t="s">
        <v>186</v>
      </c>
      <c r="F32" s="91"/>
      <c r="G32" s="91"/>
      <c r="H32" s="91">
        <v>8</v>
      </c>
      <c r="I32" s="91">
        <v>8</v>
      </c>
      <c r="J32" s="91"/>
      <c r="K32" s="91"/>
      <c r="L32" s="88">
        <f>SUM(F32:K32)/2</f>
        <v>8</v>
      </c>
      <c r="M32" s="21">
        <f t="shared" si="1"/>
        <v>256</v>
      </c>
      <c r="N32" s="750"/>
      <c r="O32" s="750"/>
      <c r="P32" s="23"/>
      <c r="Q32" s="149" t="s">
        <v>175</v>
      </c>
      <c r="R32" s="5"/>
      <c r="S32" s="5"/>
      <c r="T32" s="5"/>
      <c r="U32" s="5"/>
      <c r="V32" s="5"/>
    </row>
    <row r="33" spans="1:22" ht="12.75" customHeight="1">
      <c r="B33" s="174">
        <v>25</v>
      </c>
      <c r="C33" s="830" t="s">
        <v>206</v>
      </c>
      <c r="D33" s="821"/>
      <c r="E33" s="160" t="s">
        <v>187</v>
      </c>
      <c r="F33" s="161"/>
      <c r="G33" s="162"/>
      <c r="H33" s="162"/>
      <c r="I33" s="162"/>
      <c r="J33" s="162">
        <v>16</v>
      </c>
      <c r="K33" s="162">
        <v>16</v>
      </c>
      <c r="L33" s="143">
        <f>SUM(F33:K33)/2</f>
        <v>16</v>
      </c>
      <c r="M33" s="143">
        <f t="shared" si="1"/>
        <v>512</v>
      </c>
      <c r="N33" s="710"/>
      <c r="O33" s="710"/>
      <c r="P33" s="23"/>
    </row>
    <row r="34" spans="1:22" ht="12.75" customHeight="1">
      <c r="B34" s="902" t="s">
        <v>99</v>
      </c>
      <c r="C34" s="703"/>
      <c r="D34" s="703"/>
      <c r="E34" s="704"/>
      <c r="F34" s="115">
        <f t="shared" ref="F34:K34" si="5">SUM(F31:F33)</f>
        <v>6</v>
      </c>
      <c r="G34" s="115">
        <f t="shared" si="5"/>
        <v>6</v>
      </c>
      <c r="H34" s="115">
        <f t="shared" si="5"/>
        <v>8</v>
      </c>
      <c r="I34" s="115">
        <f t="shared" si="5"/>
        <v>8</v>
      </c>
      <c r="J34" s="115">
        <f t="shared" si="5"/>
        <v>16</v>
      </c>
      <c r="K34" s="115">
        <f t="shared" si="5"/>
        <v>16</v>
      </c>
      <c r="L34" s="100">
        <f>SUM(F34:K34)</f>
        <v>60</v>
      </c>
      <c r="M34" s="158">
        <f t="shared" si="1"/>
        <v>1920</v>
      </c>
      <c r="N34" s="23"/>
      <c r="O34" s="23"/>
      <c r="P34" s="23"/>
    </row>
    <row r="35" spans="1:22" ht="12.75" customHeight="1">
      <c r="B35" s="894" t="s">
        <v>176</v>
      </c>
      <c r="C35" s="703"/>
      <c r="D35" s="703"/>
      <c r="E35" s="704"/>
      <c r="F35" s="164">
        <f t="shared" ref="F35:K35" si="6">F30+F34</f>
        <v>10</v>
      </c>
      <c r="G35" s="164">
        <f t="shared" si="6"/>
        <v>10</v>
      </c>
      <c r="H35" s="164">
        <f t="shared" si="6"/>
        <v>17</v>
      </c>
      <c r="I35" s="164">
        <f t="shared" si="6"/>
        <v>17</v>
      </c>
      <c r="J35" s="164">
        <f t="shared" si="6"/>
        <v>23</v>
      </c>
      <c r="K35" s="164">
        <f t="shared" si="6"/>
        <v>23</v>
      </c>
      <c r="L35" s="165">
        <f>SUM(F35:K35)</f>
        <v>100</v>
      </c>
      <c r="M35" s="166">
        <f t="shared" si="1"/>
        <v>3200</v>
      </c>
      <c r="N35" s="23"/>
      <c r="O35" s="23"/>
      <c r="P35" s="23"/>
    </row>
    <row r="36" spans="1:22" ht="12.75" customHeight="1">
      <c r="B36" s="829" t="s">
        <v>114</v>
      </c>
      <c r="C36" s="703"/>
      <c r="D36" s="703"/>
      <c r="E36" s="704"/>
      <c r="F36" s="129"/>
      <c r="G36" s="129"/>
      <c r="H36" s="129"/>
      <c r="I36" s="129" t="s">
        <v>185</v>
      </c>
      <c r="J36" s="129" t="s">
        <v>186</v>
      </c>
      <c r="K36" s="129" t="s">
        <v>187</v>
      </c>
      <c r="L36" s="18">
        <f>COUNTA(F36:K36)</f>
        <v>3</v>
      </c>
      <c r="M36" s="18">
        <f>COUNTA(T9:T11)</f>
        <v>3</v>
      </c>
      <c r="O36" s="23"/>
      <c r="P36" s="23"/>
    </row>
    <row r="37" spans="1:22" ht="12.75" customHeight="1">
      <c r="A37" s="5"/>
      <c r="B37" s="893" t="s">
        <v>177</v>
      </c>
      <c r="C37" s="703"/>
      <c r="D37" s="703"/>
      <c r="E37" s="704"/>
      <c r="F37" s="135">
        <f t="shared" ref="F37:K37" si="7">F21+F35</f>
        <v>27</v>
      </c>
      <c r="G37" s="135">
        <f t="shared" si="7"/>
        <v>27</v>
      </c>
      <c r="H37" s="135">
        <f t="shared" si="7"/>
        <v>29</v>
      </c>
      <c r="I37" s="135">
        <f t="shared" si="7"/>
        <v>29</v>
      </c>
      <c r="J37" s="135">
        <f t="shared" si="7"/>
        <v>30</v>
      </c>
      <c r="K37" s="135">
        <f t="shared" si="7"/>
        <v>30</v>
      </c>
      <c r="L37" s="135">
        <f>SUM(F37:K37)</f>
        <v>172</v>
      </c>
      <c r="M37" s="39">
        <f>L35*$Q$3</f>
        <v>3200</v>
      </c>
      <c r="O37" s="23"/>
      <c r="P37" s="23"/>
      <c r="R37" s="5"/>
      <c r="S37" s="5"/>
      <c r="T37" s="5"/>
      <c r="U37" s="5"/>
      <c r="V37" s="5"/>
    </row>
    <row r="38" spans="1:22" ht="12.75" customHeight="1">
      <c r="A38" s="5"/>
      <c r="B38" s="25">
        <v>1</v>
      </c>
      <c r="C38" s="892" t="s">
        <v>178</v>
      </c>
      <c r="D38" s="703"/>
      <c r="E38" s="704"/>
      <c r="F38" s="139">
        <v>0.5</v>
      </c>
      <c r="G38" s="139"/>
      <c r="H38" s="139">
        <v>0.5</v>
      </c>
      <c r="I38" s="139"/>
      <c r="J38" s="139">
        <v>0.5</v>
      </c>
      <c r="K38" s="139"/>
      <c r="L38" s="887" t="s">
        <v>137</v>
      </c>
      <c r="M38" s="704"/>
      <c r="O38" s="23"/>
      <c r="P38" s="23"/>
      <c r="R38" s="5"/>
      <c r="S38" s="5"/>
      <c r="T38" s="5"/>
      <c r="U38" s="5"/>
      <c r="V38" s="5"/>
    </row>
    <row r="39" spans="1:22" ht="12.75" customHeight="1">
      <c r="B39" s="25">
        <v>2</v>
      </c>
      <c r="C39" s="892" t="s">
        <v>128</v>
      </c>
      <c r="D39" s="703"/>
      <c r="E39" s="704"/>
      <c r="F39" s="139"/>
      <c r="G39" s="139"/>
      <c r="H39" s="139"/>
      <c r="I39" s="139"/>
      <c r="J39" s="139"/>
      <c r="K39" s="139"/>
      <c r="L39" s="887" t="s">
        <v>137</v>
      </c>
      <c r="M39" s="704"/>
      <c r="O39" s="23"/>
      <c r="P39" s="5"/>
    </row>
    <row r="40" spans="1:22" ht="12.75" customHeight="1">
      <c r="B40" s="25">
        <v>3</v>
      </c>
      <c r="C40" s="815" t="s">
        <v>179</v>
      </c>
      <c r="D40" s="703"/>
      <c r="E40" s="704"/>
      <c r="F40" s="139">
        <v>2</v>
      </c>
      <c r="G40" s="139">
        <v>2</v>
      </c>
      <c r="H40" s="139">
        <v>2</v>
      </c>
      <c r="I40" s="139">
        <v>2</v>
      </c>
      <c r="J40" s="139">
        <v>2</v>
      </c>
      <c r="K40" s="139">
        <v>2</v>
      </c>
      <c r="L40" s="887" t="s">
        <v>137</v>
      </c>
      <c r="M40" s="704"/>
      <c r="O40" s="23"/>
      <c r="P40" s="23"/>
    </row>
    <row r="41" spans="1:22" ht="12.75" customHeight="1">
      <c r="B41" s="809" t="s">
        <v>129</v>
      </c>
      <c r="C41" s="703"/>
      <c r="D41" s="703"/>
      <c r="E41" s="704"/>
      <c r="F41" s="135">
        <f t="shared" ref="F41:K41" si="8">F37+SUM(F38:G40)/2</f>
        <v>29.25</v>
      </c>
      <c r="G41" s="135">
        <f t="shared" si="8"/>
        <v>29.25</v>
      </c>
      <c r="H41" s="135">
        <f t="shared" si="8"/>
        <v>31.25</v>
      </c>
      <c r="I41" s="135">
        <f t="shared" si="8"/>
        <v>31.25</v>
      </c>
      <c r="J41" s="135">
        <f t="shared" si="8"/>
        <v>32.25</v>
      </c>
      <c r="K41" s="135">
        <f t="shared" si="8"/>
        <v>31</v>
      </c>
      <c r="L41" s="135">
        <f>SUM(F41:K41)</f>
        <v>184.25</v>
      </c>
      <c r="M41" s="42"/>
      <c r="N41" s="5"/>
      <c r="O41" s="23"/>
      <c r="P41" s="23"/>
    </row>
    <row r="42" spans="1:22" ht="12.75" customHeight="1">
      <c r="B42" s="64"/>
      <c r="C42" s="66"/>
      <c r="D42" s="66"/>
      <c r="E42" s="66"/>
      <c r="F42" s="67"/>
      <c r="G42" s="67"/>
      <c r="H42" s="67"/>
      <c r="I42" s="67"/>
      <c r="J42" s="67"/>
      <c r="K42" s="67"/>
      <c r="L42" s="67"/>
      <c r="N42" s="5"/>
      <c r="O42" s="5"/>
      <c r="P42" s="5"/>
    </row>
    <row r="43" spans="1:22" ht="12.75" customHeight="1">
      <c r="B43" s="64"/>
      <c r="C43" s="42" t="s">
        <v>77</v>
      </c>
      <c r="D43" s="42"/>
      <c r="E43" s="42"/>
      <c r="F43" s="42"/>
      <c r="G43" s="42"/>
      <c r="H43" s="42"/>
      <c r="I43" s="42"/>
      <c r="J43" s="42"/>
      <c r="K43" s="42"/>
      <c r="L43" s="42"/>
      <c r="N43" s="5"/>
      <c r="O43" s="5"/>
      <c r="P43" s="5"/>
    </row>
    <row r="44" spans="1:22" ht="12.75" customHeight="1">
      <c r="C44" t="s">
        <v>134</v>
      </c>
      <c r="N44" s="5"/>
      <c r="O44" s="5"/>
      <c r="P44" s="5"/>
    </row>
    <row r="45" spans="1:22" ht="12.75" customHeight="1">
      <c r="F45" s="747" t="s">
        <v>78</v>
      </c>
      <c r="G45" s="703"/>
      <c r="H45" s="703"/>
      <c r="I45" s="703"/>
      <c r="J45" s="703"/>
      <c r="K45" s="704"/>
      <c r="N45" s="5"/>
      <c r="O45" s="5"/>
      <c r="P45" s="5"/>
    </row>
    <row r="46" spans="1:22" ht="12.75" customHeight="1">
      <c r="E46" s="5"/>
      <c r="F46" s="891">
        <v>27</v>
      </c>
      <c r="G46" s="704"/>
      <c r="H46" s="891">
        <v>29</v>
      </c>
      <c r="I46" s="704"/>
      <c r="J46" s="891">
        <v>30</v>
      </c>
      <c r="K46" s="704"/>
      <c r="N46" s="5"/>
      <c r="O46" s="5"/>
      <c r="P46" s="5"/>
    </row>
    <row r="47" spans="1:22" ht="12.75" customHeight="1">
      <c r="C47" s="15"/>
      <c r="D47" s="15"/>
      <c r="E47" s="5"/>
      <c r="F47" s="23"/>
      <c r="G47" s="23"/>
      <c r="H47" s="23"/>
      <c r="I47" s="23"/>
      <c r="J47" s="23"/>
      <c r="K47" s="23"/>
      <c r="N47" s="5"/>
      <c r="O47" s="5"/>
      <c r="P47" s="5"/>
    </row>
    <row r="48" spans="1:22" ht="12.75" customHeight="1">
      <c r="C48" s="15" t="s">
        <v>79</v>
      </c>
      <c r="D48" s="15"/>
      <c r="E48" s="5"/>
      <c r="F48" s="23"/>
      <c r="G48" s="23"/>
      <c r="H48" s="23"/>
      <c r="I48" s="23"/>
      <c r="J48" s="23"/>
      <c r="K48" s="23"/>
      <c r="N48" s="5"/>
      <c r="O48" s="5"/>
      <c r="P48" s="5"/>
    </row>
    <row r="49" spans="3:16" ht="12.75" customHeight="1">
      <c r="C49" s="5" t="s">
        <v>80</v>
      </c>
      <c r="D49" s="5"/>
      <c r="E49" s="5"/>
      <c r="N49" s="5"/>
      <c r="O49" s="5"/>
      <c r="P49" s="5"/>
    </row>
    <row r="50" spans="3:16" ht="12.75" customHeight="1">
      <c r="C50" s="5" t="s">
        <v>81</v>
      </c>
      <c r="D50" s="5"/>
      <c r="E50" s="5"/>
      <c r="N50" s="5"/>
      <c r="O50" s="5"/>
      <c r="P50" s="5"/>
    </row>
    <row r="51" spans="3:16" ht="12.75" customHeight="1">
      <c r="C51" t="s">
        <v>152</v>
      </c>
      <c r="E51" s="5"/>
      <c r="N51" s="5"/>
      <c r="O51" s="5"/>
      <c r="P51" s="5"/>
    </row>
    <row r="52" spans="3:16" ht="12.75" customHeight="1">
      <c r="C52" s="5" t="s">
        <v>153</v>
      </c>
      <c r="D52" s="5"/>
      <c r="E52" s="5"/>
      <c r="N52" s="5"/>
      <c r="O52" s="5"/>
      <c r="P52" s="5"/>
    </row>
    <row r="53" spans="3:16" ht="12.75" customHeight="1">
      <c r="C53" s="5" t="s">
        <v>207</v>
      </c>
      <c r="D53" s="5"/>
      <c r="N53" s="5"/>
      <c r="O53" s="5"/>
      <c r="P53" s="5"/>
    </row>
    <row r="54" spans="3:16" ht="12.75" customHeight="1">
      <c r="C54" s="5" t="s">
        <v>154</v>
      </c>
      <c r="D54" s="5"/>
      <c r="N54" s="5"/>
      <c r="O54" s="5"/>
      <c r="P54" s="5"/>
    </row>
    <row r="55" spans="3:16" ht="12.75" customHeight="1">
      <c r="C55" s="5" t="s">
        <v>155</v>
      </c>
      <c r="D55" s="5"/>
      <c r="N55" s="5"/>
      <c r="O55" s="5"/>
      <c r="P55" s="5"/>
    </row>
    <row r="56" spans="3:16" ht="12.75" customHeight="1">
      <c r="N56" s="5"/>
      <c r="O56" s="5"/>
      <c r="P56" s="5"/>
    </row>
    <row r="57" spans="3:16" ht="12.75" customHeight="1">
      <c r="N57" s="5"/>
      <c r="O57" s="5"/>
      <c r="P57" s="5"/>
    </row>
    <row r="58" spans="3:16" ht="12.75" customHeight="1">
      <c r="N58" s="5"/>
      <c r="O58" s="5"/>
      <c r="P58" s="5"/>
    </row>
    <row r="59" spans="3:16" ht="12.75" customHeight="1">
      <c r="N59" s="5"/>
      <c r="O59" s="5"/>
      <c r="P59" s="5"/>
    </row>
    <row r="60" spans="3:16" ht="12.75" customHeight="1">
      <c r="N60" s="5"/>
      <c r="O60" s="5"/>
      <c r="P60" s="5"/>
    </row>
    <row r="61" spans="3:16" ht="12.75" customHeight="1">
      <c r="N61" s="5"/>
      <c r="O61" s="5"/>
      <c r="P61" s="5"/>
    </row>
    <row r="62" spans="3:16" ht="12.75" customHeight="1">
      <c r="N62" s="5"/>
      <c r="O62" s="5"/>
      <c r="P62" s="5"/>
    </row>
    <row r="63" spans="3:16" ht="12.75" customHeight="1">
      <c r="N63" s="5"/>
      <c r="O63" s="5"/>
      <c r="P63" s="5"/>
    </row>
    <row r="64" spans="3:16" ht="12.75" customHeight="1">
      <c r="N64" s="5"/>
      <c r="O64" s="5"/>
      <c r="P64" s="5"/>
    </row>
    <row r="65" spans="14:16" ht="12.75" customHeight="1">
      <c r="N65" s="5"/>
      <c r="O65" s="5"/>
      <c r="P65" s="5"/>
    </row>
    <row r="66" spans="14:16" ht="12.75" customHeight="1">
      <c r="N66" s="5"/>
      <c r="O66" s="5"/>
      <c r="P66" s="5"/>
    </row>
    <row r="67" spans="14:16" ht="12.75" customHeight="1">
      <c r="N67" s="5"/>
      <c r="O67" s="5"/>
      <c r="P67" s="5"/>
    </row>
    <row r="68" spans="14:16" ht="12.75" customHeight="1">
      <c r="N68" s="5"/>
      <c r="O68" s="5"/>
      <c r="P68" s="5"/>
    </row>
    <row r="69" spans="14:16" ht="12.75" customHeight="1">
      <c r="N69" s="5"/>
      <c r="O69" s="5"/>
      <c r="P69" s="5"/>
    </row>
    <row r="70" spans="14:16" ht="12.75" customHeight="1">
      <c r="N70" s="5"/>
      <c r="O70" s="5"/>
      <c r="P70" s="5"/>
    </row>
    <row r="71" spans="14:16" ht="12.75" customHeight="1">
      <c r="N71" s="5"/>
      <c r="O71" s="5"/>
      <c r="P71" s="5"/>
    </row>
    <row r="72" spans="14:16" ht="12.75" customHeight="1">
      <c r="N72" s="5"/>
      <c r="O72" s="5"/>
      <c r="P72" s="5"/>
    </row>
    <row r="73" spans="14:16" ht="12.75" customHeight="1">
      <c r="N73" s="5"/>
      <c r="O73" s="5"/>
      <c r="P73" s="5"/>
    </row>
    <row r="74" spans="14:16" ht="12.75" customHeight="1">
      <c r="N74" s="5"/>
      <c r="O74" s="5"/>
      <c r="P74" s="5"/>
    </row>
    <row r="75" spans="14:16" ht="12.75" customHeight="1">
      <c r="N75" s="5"/>
      <c r="O75" s="5"/>
      <c r="P75" s="5"/>
    </row>
    <row r="76" spans="14:16" ht="12.75" customHeight="1">
      <c r="N76" s="5"/>
      <c r="O76" s="5"/>
      <c r="P76" s="5"/>
    </row>
    <row r="77" spans="14:16" ht="12.75" customHeight="1">
      <c r="N77" s="5"/>
      <c r="O77" s="5"/>
      <c r="P77" s="5"/>
    </row>
    <row r="78" spans="14:16" ht="12.75" customHeight="1">
      <c r="N78" s="5"/>
      <c r="O78" s="5"/>
      <c r="P78" s="5"/>
    </row>
    <row r="79" spans="14:16" ht="12.75" customHeight="1">
      <c r="N79" s="5"/>
      <c r="O79" s="5"/>
      <c r="P79" s="5"/>
    </row>
    <row r="80" spans="14:16" ht="12.75" customHeight="1">
      <c r="N80" s="5"/>
      <c r="O80" s="5"/>
      <c r="P80" s="5"/>
    </row>
    <row r="81" spans="14:16" ht="12.75" customHeight="1">
      <c r="N81" s="5"/>
      <c r="O81" s="5"/>
      <c r="P81" s="5"/>
    </row>
    <row r="82" spans="14:16" ht="12.75" customHeight="1">
      <c r="N82" s="5"/>
      <c r="O82" s="5"/>
      <c r="P82" s="5"/>
    </row>
    <row r="83" spans="14:16" ht="12.75" customHeight="1">
      <c r="N83" s="5"/>
      <c r="O83" s="5"/>
      <c r="P83" s="5"/>
    </row>
    <row r="84" spans="14:16" ht="12.75" customHeight="1">
      <c r="N84" s="5"/>
      <c r="O84" s="5"/>
      <c r="P84" s="5"/>
    </row>
    <row r="85" spans="14:16" ht="12.75" customHeight="1">
      <c r="N85" s="5"/>
      <c r="O85" s="5"/>
      <c r="P85" s="5"/>
    </row>
    <row r="86" spans="14:16" ht="12.75" customHeight="1">
      <c r="N86" s="5"/>
      <c r="O86" s="5"/>
      <c r="P86" s="5"/>
    </row>
    <row r="87" spans="14:16" ht="12.75" customHeight="1">
      <c r="N87" s="5"/>
      <c r="O87" s="5"/>
      <c r="P87" s="5"/>
    </row>
    <row r="88" spans="14:16" ht="12.75" customHeight="1">
      <c r="N88" s="5"/>
      <c r="O88" s="5"/>
      <c r="P88" s="5"/>
    </row>
    <row r="89" spans="14:16" ht="12.75" customHeight="1">
      <c r="N89" s="5"/>
      <c r="O89" s="5"/>
      <c r="P89" s="5"/>
    </row>
    <row r="90" spans="14:16" ht="12.75" customHeight="1">
      <c r="N90" s="5"/>
      <c r="O90" s="5"/>
      <c r="P90" s="5"/>
    </row>
    <row r="91" spans="14:16" ht="12.75" customHeight="1">
      <c r="N91" s="5"/>
      <c r="O91" s="5"/>
      <c r="P91" s="5"/>
    </row>
    <row r="92" spans="14:16" ht="12.75" customHeight="1">
      <c r="N92" s="5"/>
      <c r="O92" s="5"/>
      <c r="P92" s="5"/>
    </row>
    <row r="93" spans="14:16" ht="12.75" customHeight="1">
      <c r="N93" s="5"/>
      <c r="O93" s="5"/>
      <c r="P93" s="5"/>
    </row>
    <row r="94" spans="14:16" ht="12.75" customHeight="1">
      <c r="N94" s="5"/>
      <c r="O94" s="5"/>
      <c r="P94" s="5"/>
    </row>
    <row r="95" spans="14:16" ht="12.75" customHeight="1">
      <c r="N95" s="5"/>
      <c r="O95" s="5"/>
      <c r="P95" s="5"/>
    </row>
    <row r="96" spans="14:16" ht="12.75" customHeight="1">
      <c r="N96" s="5"/>
      <c r="O96" s="5"/>
      <c r="P96" s="5"/>
    </row>
    <row r="97" spans="14:16" ht="12.75" customHeight="1">
      <c r="N97" s="5"/>
      <c r="O97" s="5"/>
      <c r="P97" s="5"/>
    </row>
    <row r="98" spans="14:16" ht="12.75" customHeight="1">
      <c r="N98" s="5"/>
      <c r="O98" s="5"/>
      <c r="P98" s="5"/>
    </row>
    <row r="99" spans="14:16" ht="12.75" customHeight="1">
      <c r="N99" s="5"/>
      <c r="O99" s="5"/>
      <c r="P99" s="5"/>
    </row>
    <row r="100" spans="14:16" ht="12.75" customHeight="1">
      <c r="N100" s="5"/>
      <c r="O100" s="5"/>
      <c r="P100" s="5"/>
    </row>
    <row r="101" spans="14:16" ht="12.75" customHeight="1">
      <c r="N101" s="5"/>
      <c r="O101" s="5"/>
      <c r="P101" s="5"/>
    </row>
    <row r="102" spans="14:16" ht="12.75" customHeight="1">
      <c r="N102" s="5"/>
      <c r="O102" s="5"/>
      <c r="P102" s="5"/>
    </row>
    <row r="103" spans="14:16" ht="12.75" customHeight="1">
      <c r="N103" s="5"/>
      <c r="O103" s="5"/>
      <c r="P103" s="5"/>
    </row>
    <row r="104" spans="14:16" ht="12.75" customHeight="1">
      <c r="N104" s="5"/>
      <c r="O104" s="5"/>
      <c r="P104" s="5"/>
    </row>
    <row r="105" spans="14:16" ht="12.75" customHeight="1">
      <c r="N105" s="5"/>
      <c r="O105" s="5"/>
      <c r="P105" s="5"/>
    </row>
    <row r="106" spans="14:16" ht="12.75" customHeight="1">
      <c r="N106" s="5"/>
      <c r="O106" s="5"/>
      <c r="P106" s="5"/>
    </row>
    <row r="107" spans="14:16" ht="12.75" customHeight="1">
      <c r="N107" s="5"/>
      <c r="O107" s="5"/>
      <c r="P107" s="5"/>
    </row>
    <row r="108" spans="14:16" ht="12.75" customHeight="1">
      <c r="N108" s="5"/>
      <c r="O108" s="5"/>
      <c r="P108" s="5"/>
    </row>
    <row r="109" spans="14:16" ht="12.75" customHeight="1">
      <c r="N109" s="5"/>
      <c r="O109" s="5"/>
      <c r="P109" s="5"/>
    </row>
    <row r="110" spans="14:16" ht="12.75" customHeight="1">
      <c r="N110" s="5"/>
      <c r="O110" s="5"/>
      <c r="P110" s="5"/>
    </row>
    <row r="111" spans="14:16" ht="12.75" customHeight="1">
      <c r="N111" s="5"/>
      <c r="O111" s="5"/>
      <c r="P111" s="5"/>
    </row>
    <row r="112" spans="14:16" ht="12.75" customHeight="1">
      <c r="N112" s="5"/>
      <c r="O112" s="5"/>
      <c r="P112" s="5"/>
    </row>
    <row r="113" spans="14:16" ht="12.75" customHeight="1">
      <c r="N113" s="5"/>
      <c r="O113" s="5"/>
      <c r="P113" s="5"/>
    </row>
    <row r="114" spans="14:16" ht="12.75" customHeight="1">
      <c r="N114" s="5"/>
      <c r="O114" s="5"/>
      <c r="P114" s="5"/>
    </row>
    <row r="115" spans="14:16" ht="12.75" customHeight="1">
      <c r="N115" s="5"/>
      <c r="O115" s="5"/>
      <c r="P115" s="5"/>
    </row>
    <row r="116" spans="14:16" ht="12.75" customHeight="1">
      <c r="N116" s="5"/>
      <c r="O116" s="5"/>
      <c r="P116" s="5"/>
    </row>
    <row r="117" spans="14:16" ht="12.75" customHeight="1">
      <c r="N117" s="5"/>
      <c r="O117" s="5"/>
      <c r="P117" s="5"/>
    </row>
    <row r="118" spans="14:16" ht="12.75" customHeight="1">
      <c r="N118" s="5"/>
      <c r="O118" s="5"/>
      <c r="P118" s="5"/>
    </row>
    <row r="119" spans="14:16" ht="12.75" customHeight="1">
      <c r="N119" s="5"/>
      <c r="O119" s="5"/>
      <c r="P119" s="5"/>
    </row>
    <row r="120" spans="14:16" ht="12.75" customHeight="1">
      <c r="N120" s="5"/>
      <c r="O120" s="5"/>
      <c r="P120" s="5"/>
    </row>
    <row r="121" spans="14:16" ht="12.75" customHeight="1">
      <c r="N121" s="5"/>
      <c r="O121" s="5"/>
      <c r="P121" s="5"/>
    </row>
    <row r="122" spans="14:16" ht="12.75" customHeight="1">
      <c r="N122" s="5"/>
      <c r="O122" s="5"/>
      <c r="P122" s="5"/>
    </row>
    <row r="123" spans="14:16" ht="12.75" customHeight="1">
      <c r="N123" s="5"/>
      <c r="O123" s="5"/>
      <c r="P123" s="5"/>
    </row>
    <row r="124" spans="14:16" ht="12.75" customHeight="1">
      <c r="N124" s="5"/>
      <c r="O124" s="5"/>
      <c r="P124" s="5"/>
    </row>
    <row r="125" spans="14:16" ht="12.75" customHeight="1">
      <c r="N125" s="5"/>
      <c r="O125" s="5"/>
      <c r="P125" s="5"/>
    </row>
    <row r="126" spans="14:16" ht="12.75" customHeight="1">
      <c r="N126" s="5"/>
      <c r="O126" s="5"/>
      <c r="P126" s="5"/>
    </row>
    <row r="127" spans="14:16" ht="12.75" customHeight="1">
      <c r="N127" s="5"/>
      <c r="O127" s="5"/>
      <c r="P127" s="5"/>
    </row>
    <row r="128" spans="14:16" ht="12.75" customHeight="1">
      <c r="N128" s="5"/>
      <c r="O128" s="5"/>
      <c r="P128" s="5"/>
    </row>
    <row r="129" spans="14:16" ht="12.75" customHeight="1">
      <c r="N129" s="5"/>
      <c r="O129" s="5"/>
      <c r="P129" s="5"/>
    </row>
    <row r="130" spans="14:16" ht="12.75" customHeight="1">
      <c r="N130" s="5"/>
      <c r="O130" s="5"/>
      <c r="P130" s="5"/>
    </row>
    <row r="131" spans="14:16" ht="12.75" customHeight="1">
      <c r="N131" s="5"/>
      <c r="O131" s="5"/>
      <c r="P131" s="5"/>
    </row>
    <row r="132" spans="14:16" ht="12.75" customHeight="1">
      <c r="N132" s="5"/>
      <c r="O132" s="5"/>
      <c r="P132" s="5"/>
    </row>
    <row r="133" spans="14:16" ht="12.75" customHeight="1">
      <c r="N133" s="5"/>
      <c r="O133" s="5"/>
      <c r="P133" s="5"/>
    </row>
    <row r="134" spans="14:16" ht="12.75" customHeight="1">
      <c r="N134" s="5"/>
      <c r="O134" s="5"/>
      <c r="P134" s="5"/>
    </row>
    <row r="135" spans="14:16" ht="12.75" customHeight="1">
      <c r="N135" s="5"/>
      <c r="O135" s="5"/>
      <c r="P135" s="5"/>
    </row>
    <row r="136" spans="14:16" ht="12.75" customHeight="1">
      <c r="N136" s="5"/>
      <c r="O136" s="5"/>
      <c r="P136" s="5"/>
    </row>
    <row r="137" spans="14:16" ht="12.75" customHeight="1">
      <c r="N137" s="5"/>
      <c r="O137" s="5"/>
      <c r="P137" s="5"/>
    </row>
    <row r="138" spans="14:16" ht="12.75" customHeight="1">
      <c r="N138" s="5"/>
      <c r="O138" s="5"/>
      <c r="P138" s="5"/>
    </row>
    <row r="139" spans="14:16" ht="12.75" customHeight="1">
      <c r="N139" s="5"/>
      <c r="O139" s="5"/>
      <c r="P139" s="5"/>
    </row>
    <row r="140" spans="14:16" ht="12.75" customHeight="1">
      <c r="N140" s="5"/>
      <c r="O140" s="5"/>
      <c r="P140" s="5"/>
    </row>
    <row r="141" spans="14:16" ht="12.75" customHeight="1">
      <c r="N141" s="5"/>
      <c r="O141" s="5"/>
      <c r="P141" s="5"/>
    </row>
    <row r="142" spans="14:16" ht="12.75" customHeight="1">
      <c r="N142" s="5"/>
      <c r="O142" s="5"/>
      <c r="P142" s="5"/>
    </row>
    <row r="143" spans="14:16" ht="12.75" customHeight="1">
      <c r="N143" s="5"/>
      <c r="O143" s="5"/>
      <c r="P143" s="5"/>
    </row>
    <row r="144" spans="14:16" ht="12.75" customHeight="1">
      <c r="N144" s="5"/>
      <c r="O144" s="5"/>
      <c r="P144" s="5"/>
    </row>
    <row r="145" spans="14:16" ht="12.75" customHeight="1">
      <c r="N145" s="5"/>
      <c r="O145" s="5"/>
      <c r="P145" s="5"/>
    </row>
    <row r="146" spans="14:16" ht="12.75" customHeight="1">
      <c r="N146" s="5"/>
      <c r="O146" s="5"/>
      <c r="P146" s="5"/>
    </row>
    <row r="147" spans="14:16" ht="12.75" customHeight="1">
      <c r="N147" s="5"/>
      <c r="O147" s="5"/>
      <c r="P147" s="5"/>
    </row>
    <row r="148" spans="14:16" ht="12.75" customHeight="1">
      <c r="N148" s="5"/>
      <c r="O148" s="5"/>
      <c r="P148" s="5"/>
    </row>
    <row r="149" spans="14:16" ht="12.75" customHeight="1">
      <c r="N149" s="5"/>
      <c r="O149" s="5"/>
      <c r="P149" s="5"/>
    </row>
    <row r="150" spans="14:16" ht="12.75" customHeight="1">
      <c r="N150" s="5"/>
      <c r="O150" s="5"/>
      <c r="P150" s="5"/>
    </row>
    <row r="151" spans="14:16" ht="12.75" customHeight="1">
      <c r="N151" s="5"/>
      <c r="O151" s="5"/>
      <c r="P151" s="5"/>
    </row>
    <row r="152" spans="14:16" ht="12.75" customHeight="1">
      <c r="N152" s="5"/>
      <c r="O152" s="5"/>
      <c r="P152" s="5"/>
    </row>
    <row r="153" spans="14:16" ht="12.75" customHeight="1">
      <c r="N153" s="5"/>
      <c r="O153" s="5"/>
      <c r="P153" s="5"/>
    </row>
    <row r="154" spans="14:16" ht="12.75" customHeight="1">
      <c r="N154" s="5"/>
      <c r="O154" s="5"/>
      <c r="P154" s="5"/>
    </row>
    <row r="155" spans="14:16" ht="12.75" customHeight="1">
      <c r="N155" s="5"/>
      <c r="O155" s="5"/>
      <c r="P155" s="5"/>
    </row>
    <row r="156" spans="14:16" ht="12.75" customHeight="1">
      <c r="N156" s="5"/>
      <c r="O156" s="5"/>
      <c r="P156" s="5"/>
    </row>
    <row r="157" spans="14:16" ht="12.75" customHeight="1">
      <c r="N157" s="5"/>
      <c r="O157" s="5"/>
      <c r="P157" s="5"/>
    </row>
    <row r="158" spans="14:16" ht="12.75" customHeight="1">
      <c r="N158" s="5"/>
      <c r="O158" s="5"/>
      <c r="P158" s="5"/>
    </row>
    <row r="159" spans="14:16" ht="12.75" customHeight="1">
      <c r="N159" s="5"/>
      <c r="O159" s="5"/>
      <c r="P159" s="5"/>
    </row>
    <row r="160" spans="14:16" ht="12.75" customHeight="1">
      <c r="N160" s="5"/>
      <c r="O160" s="5"/>
      <c r="P160" s="5"/>
    </row>
    <row r="161" spans="14:16" ht="12.75" customHeight="1">
      <c r="N161" s="5"/>
      <c r="O161" s="5"/>
      <c r="P161" s="5"/>
    </row>
    <row r="162" spans="14:16" ht="12.75" customHeight="1">
      <c r="N162" s="5"/>
      <c r="O162" s="5"/>
      <c r="P162" s="5"/>
    </row>
    <row r="163" spans="14:16" ht="12.75" customHeight="1">
      <c r="N163" s="5"/>
      <c r="O163" s="5"/>
      <c r="P163" s="5"/>
    </row>
    <row r="164" spans="14:16" ht="12.75" customHeight="1">
      <c r="N164" s="5"/>
      <c r="O164" s="5"/>
      <c r="P164" s="5"/>
    </row>
    <row r="165" spans="14:16" ht="12.75" customHeight="1">
      <c r="N165" s="5"/>
      <c r="O165" s="5"/>
      <c r="P165" s="5"/>
    </row>
    <row r="166" spans="14:16" ht="12.75" customHeight="1">
      <c r="N166" s="5"/>
      <c r="O166" s="5"/>
      <c r="P166" s="5"/>
    </row>
    <row r="167" spans="14:16" ht="12.75" customHeight="1">
      <c r="N167" s="5"/>
      <c r="O167" s="5"/>
      <c r="P167" s="5"/>
    </row>
    <row r="168" spans="14:16" ht="12.75" customHeight="1">
      <c r="N168" s="5"/>
      <c r="O168" s="5"/>
      <c r="P168" s="5"/>
    </row>
    <row r="169" spans="14:16" ht="12.75" customHeight="1">
      <c r="N169" s="5"/>
      <c r="O169" s="5"/>
      <c r="P169" s="5"/>
    </row>
    <row r="170" spans="14:16" ht="12.75" customHeight="1">
      <c r="N170" s="5"/>
      <c r="O170" s="5"/>
      <c r="P170" s="5"/>
    </row>
    <row r="171" spans="14:16" ht="12.75" customHeight="1">
      <c r="N171" s="5"/>
      <c r="O171" s="5"/>
      <c r="P171" s="5"/>
    </row>
    <row r="172" spans="14:16" ht="12.75" customHeight="1">
      <c r="N172" s="5"/>
      <c r="O172" s="5"/>
      <c r="P172" s="5"/>
    </row>
    <row r="173" spans="14:16" ht="12.75" customHeight="1">
      <c r="N173" s="5"/>
      <c r="O173" s="5"/>
      <c r="P173" s="5"/>
    </row>
    <row r="174" spans="14:16" ht="12.75" customHeight="1">
      <c r="N174" s="5"/>
      <c r="O174" s="5"/>
      <c r="P174" s="5"/>
    </row>
    <row r="175" spans="14:16" ht="12.75" customHeight="1">
      <c r="N175" s="5"/>
      <c r="O175" s="5"/>
      <c r="P175" s="5"/>
    </row>
    <row r="176" spans="14:16" ht="12.75" customHeight="1">
      <c r="N176" s="5"/>
      <c r="O176" s="5"/>
      <c r="P176" s="5"/>
    </row>
    <row r="177" spans="14:16" ht="12.75" customHeight="1">
      <c r="N177" s="5"/>
      <c r="O177" s="5"/>
      <c r="P177" s="5"/>
    </row>
    <row r="178" spans="14:16" ht="12.75" customHeight="1">
      <c r="N178" s="5"/>
      <c r="O178" s="5"/>
      <c r="P178" s="5"/>
    </row>
    <row r="179" spans="14:16" ht="12.75" customHeight="1">
      <c r="N179" s="5"/>
      <c r="O179" s="5"/>
      <c r="P179" s="5"/>
    </row>
    <row r="180" spans="14:16" ht="12.75" customHeight="1">
      <c r="N180" s="5"/>
      <c r="O180" s="5"/>
      <c r="P180" s="5"/>
    </row>
    <row r="181" spans="14:16" ht="12.75" customHeight="1">
      <c r="N181" s="5"/>
      <c r="O181" s="5"/>
      <c r="P181" s="5"/>
    </row>
    <row r="182" spans="14:16" ht="12.75" customHeight="1">
      <c r="N182" s="5"/>
      <c r="O182" s="5"/>
      <c r="P182" s="5"/>
    </row>
    <row r="183" spans="14:16" ht="12.75" customHeight="1">
      <c r="N183" s="5"/>
      <c r="O183" s="5"/>
      <c r="P183" s="5"/>
    </row>
    <row r="184" spans="14:16" ht="12.75" customHeight="1">
      <c r="N184" s="5"/>
      <c r="O184" s="5"/>
      <c r="P184" s="5"/>
    </row>
    <row r="185" spans="14:16" ht="12.75" customHeight="1">
      <c r="N185" s="5"/>
      <c r="O185" s="5"/>
      <c r="P185" s="5"/>
    </row>
    <row r="186" spans="14:16" ht="12.75" customHeight="1">
      <c r="N186" s="5"/>
      <c r="O186" s="5"/>
      <c r="P186" s="5"/>
    </row>
    <row r="187" spans="14:16" ht="12.75" customHeight="1">
      <c r="N187" s="5"/>
      <c r="O187" s="5"/>
      <c r="P187" s="5"/>
    </row>
    <row r="188" spans="14:16" ht="12.75" customHeight="1">
      <c r="N188" s="5"/>
      <c r="O188" s="5"/>
      <c r="P188" s="5"/>
    </row>
    <row r="189" spans="14:16" ht="12.75" customHeight="1">
      <c r="N189" s="5"/>
      <c r="O189" s="5"/>
      <c r="P189" s="5"/>
    </row>
    <row r="190" spans="14:16" ht="12.75" customHeight="1">
      <c r="N190" s="5"/>
      <c r="O190" s="5"/>
      <c r="P190" s="5"/>
    </row>
    <row r="191" spans="14:16" ht="12.75" customHeight="1">
      <c r="N191" s="5"/>
      <c r="O191" s="5"/>
      <c r="P191" s="5"/>
    </row>
    <row r="192" spans="14:16" ht="12.75" customHeight="1">
      <c r="N192" s="5"/>
      <c r="O192" s="5"/>
      <c r="P192" s="5"/>
    </row>
    <row r="193" spans="14:16" ht="12.75" customHeight="1">
      <c r="N193" s="5"/>
      <c r="O193" s="5"/>
      <c r="P193" s="5"/>
    </row>
    <row r="194" spans="14:16" ht="12.75" customHeight="1">
      <c r="N194" s="5"/>
      <c r="O194" s="5"/>
      <c r="P194" s="5"/>
    </row>
    <row r="195" spans="14:16" ht="12.75" customHeight="1">
      <c r="N195" s="5"/>
      <c r="O195" s="5"/>
      <c r="P195" s="5"/>
    </row>
    <row r="196" spans="14:16" ht="12.75" customHeight="1">
      <c r="N196" s="5"/>
      <c r="O196" s="5"/>
      <c r="P196" s="5"/>
    </row>
    <row r="197" spans="14:16" ht="12.75" customHeight="1">
      <c r="N197" s="5"/>
      <c r="O197" s="5"/>
      <c r="P197" s="5"/>
    </row>
    <row r="198" spans="14:16" ht="12.75" customHeight="1">
      <c r="N198" s="5"/>
      <c r="O198" s="5"/>
      <c r="P198" s="5"/>
    </row>
    <row r="199" spans="14:16" ht="12.75" customHeight="1">
      <c r="N199" s="5"/>
      <c r="O199" s="5"/>
      <c r="P199" s="5"/>
    </row>
    <row r="200" spans="14:16" ht="12.75" customHeight="1">
      <c r="N200" s="5"/>
      <c r="O200" s="5"/>
      <c r="P200" s="5"/>
    </row>
    <row r="201" spans="14:16" ht="12.75" customHeight="1">
      <c r="N201" s="5"/>
      <c r="O201" s="5"/>
      <c r="P201" s="5"/>
    </row>
    <row r="202" spans="14:16" ht="12.75" customHeight="1">
      <c r="N202" s="5"/>
      <c r="O202" s="5"/>
      <c r="P202" s="5"/>
    </row>
    <row r="203" spans="14:16" ht="12.75" customHeight="1">
      <c r="N203" s="5"/>
      <c r="O203" s="5"/>
      <c r="P203" s="5"/>
    </row>
    <row r="204" spans="14:16" ht="12.75" customHeight="1">
      <c r="N204" s="5"/>
      <c r="O204" s="5"/>
      <c r="P204" s="5"/>
    </row>
    <row r="205" spans="14:16" ht="12.75" customHeight="1">
      <c r="N205" s="5"/>
      <c r="O205" s="5"/>
      <c r="P205" s="5"/>
    </row>
    <row r="206" spans="14:16" ht="12.75" customHeight="1">
      <c r="N206" s="5"/>
      <c r="O206" s="5"/>
      <c r="P206" s="5"/>
    </row>
    <row r="207" spans="14:16" ht="12.75" customHeight="1">
      <c r="N207" s="5"/>
      <c r="O207" s="5"/>
      <c r="P207" s="5"/>
    </row>
    <row r="208" spans="14:16" ht="12.75" customHeight="1">
      <c r="N208" s="5"/>
      <c r="O208" s="5"/>
      <c r="P208" s="5"/>
    </row>
    <row r="209" spans="14:16" ht="12.75" customHeight="1">
      <c r="N209" s="5"/>
      <c r="O209" s="5"/>
      <c r="P209" s="5"/>
    </row>
    <row r="210" spans="14:16" ht="12.75" customHeight="1">
      <c r="N210" s="5"/>
      <c r="O210" s="5"/>
      <c r="P210" s="5"/>
    </row>
    <row r="211" spans="14:16" ht="12.75" customHeight="1">
      <c r="N211" s="5"/>
      <c r="O211" s="5"/>
      <c r="P211" s="5"/>
    </row>
    <row r="212" spans="14:16" ht="12.75" customHeight="1">
      <c r="N212" s="5"/>
      <c r="O212" s="5"/>
      <c r="P212" s="5"/>
    </row>
    <row r="213" spans="14:16" ht="12.75" customHeight="1">
      <c r="N213" s="5"/>
      <c r="O213" s="5"/>
      <c r="P213" s="5"/>
    </row>
    <row r="214" spans="14:16" ht="12.75" customHeight="1">
      <c r="N214" s="5"/>
      <c r="O214" s="5"/>
      <c r="P214" s="5"/>
    </row>
    <row r="215" spans="14:16" ht="12.75" customHeight="1">
      <c r="N215" s="5"/>
      <c r="O215" s="5"/>
      <c r="P215" s="5"/>
    </row>
    <row r="216" spans="14:16" ht="12.75" customHeight="1">
      <c r="N216" s="5"/>
      <c r="O216" s="5"/>
      <c r="P216" s="5"/>
    </row>
    <row r="217" spans="14:16" ht="12.75" customHeight="1">
      <c r="N217" s="5"/>
      <c r="O217" s="5"/>
      <c r="P217" s="5"/>
    </row>
    <row r="218" spans="14:16" ht="12.75" customHeight="1">
      <c r="N218" s="5"/>
      <c r="O218" s="5"/>
      <c r="P218" s="5"/>
    </row>
    <row r="219" spans="14:16" ht="12.75" customHeight="1">
      <c r="N219" s="5"/>
      <c r="O219" s="5"/>
      <c r="P219" s="5"/>
    </row>
    <row r="220" spans="14:16" ht="12.75" customHeight="1">
      <c r="N220" s="5"/>
      <c r="O220" s="5"/>
      <c r="P220" s="5"/>
    </row>
    <row r="221" spans="14:16" ht="12.75" customHeight="1">
      <c r="N221" s="5"/>
      <c r="O221" s="5"/>
      <c r="P221" s="5"/>
    </row>
    <row r="222" spans="14:16" ht="12.75" customHeight="1">
      <c r="N222" s="5"/>
      <c r="O222" s="5"/>
      <c r="P222" s="5"/>
    </row>
    <row r="223" spans="14:16" ht="12.75" customHeight="1">
      <c r="N223" s="5"/>
      <c r="O223" s="5"/>
      <c r="P223" s="5"/>
    </row>
    <row r="224" spans="14:16" ht="12.75" customHeight="1">
      <c r="N224" s="5"/>
      <c r="O224" s="5"/>
      <c r="P224" s="5"/>
    </row>
    <row r="225" spans="14:16" ht="12.75" customHeight="1">
      <c r="N225" s="5"/>
      <c r="O225" s="5"/>
      <c r="P225" s="5"/>
    </row>
    <row r="226" spans="14:16" ht="12.75" customHeight="1">
      <c r="N226" s="5"/>
      <c r="O226" s="5"/>
      <c r="P226" s="5"/>
    </row>
    <row r="227" spans="14:16" ht="12.75" customHeight="1">
      <c r="N227" s="5"/>
      <c r="O227" s="5"/>
      <c r="P227" s="5"/>
    </row>
    <row r="228" spans="14:16" ht="12.75" customHeight="1">
      <c r="N228" s="5"/>
      <c r="O228" s="5"/>
      <c r="P228" s="5"/>
    </row>
    <row r="229" spans="14:16" ht="12.75" customHeight="1">
      <c r="N229" s="5"/>
      <c r="O229" s="5"/>
      <c r="P229" s="5"/>
    </row>
    <row r="230" spans="14:16" ht="12.75" customHeight="1">
      <c r="N230" s="5"/>
      <c r="O230" s="5"/>
      <c r="P230" s="5"/>
    </row>
    <row r="231" spans="14:16" ht="12.75" customHeight="1">
      <c r="N231" s="5"/>
      <c r="O231" s="5"/>
      <c r="P231" s="5"/>
    </row>
    <row r="232" spans="14:16" ht="12.75" customHeight="1">
      <c r="N232" s="5"/>
      <c r="O232" s="5"/>
      <c r="P232" s="5"/>
    </row>
    <row r="233" spans="14:16" ht="12.75" customHeight="1">
      <c r="N233" s="5"/>
      <c r="O233" s="5"/>
      <c r="P233" s="5"/>
    </row>
    <row r="234" spans="14:16" ht="12.75" customHeight="1">
      <c r="N234" s="5"/>
      <c r="O234" s="5"/>
      <c r="P234" s="5"/>
    </row>
    <row r="235" spans="14:16" ht="12.75" customHeight="1">
      <c r="N235" s="5"/>
      <c r="O235" s="5"/>
      <c r="P235" s="5"/>
    </row>
    <row r="236" spans="14:16" ht="12.75" customHeight="1">
      <c r="N236" s="5"/>
      <c r="O236" s="5"/>
      <c r="P236" s="5"/>
    </row>
    <row r="237" spans="14:16" ht="12.75" customHeight="1">
      <c r="N237" s="5"/>
      <c r="O237" s="5"/>
      <c r="P237" s="5"/>
    </row>
    <row r="238" spans="14:16" ht="12.75" customHeight="1">
      <c r="N238" s="5"/>
      <c r="O238" s="5"/>
      <c r="P238" s="5"/>
    </row>
    <row r="239" spans="14:16" ht="12.75" customHeight="1">
      <c r="N239" s="5"/>
      <c r="O239" s="5"/>
      <c r="P239" s="5"/>
    </row>
    <row r="240" spans="14:16" ht="12.75" customHeight="1">
      <c r="N240" s="5"/>
      <c r="O240" s="5"/>
      <c r="P240" s="5"/>
    </row>
    <row r="241" spans="14:16" ht="12.75" customHeight="1">
      <c r="N241" s="5"/>
      <c r="O241" s="5"/>
      <c r="P241" s="5"/>
    </row>
    <row r="242" spans="14:16" ht="12.75" customHeight="1">
      <c r="N242" s="5"/>
      <c r="O242" s="5"/>
      <c r="P242" s="5"/>
    </row>
    <row r="243" spans="14:16" ht="12.75" customHeight="1">
      <c r="N243" s="5"/>
      <c r="O243" s="5"/>
      <c r="P243" s="5"/>
    </row>
    <row r="244" spans="14:16" ht="12.75" customHeight="1">
      <c r="N244" s="5"/>
      <c r="O244" s="5"/>
      <c r="P244" s="5"/>
    </row>
    <row r="245" spans="14:16" ht="12.75" customHeight="1">
      <c r="N245" s="5"/>
      <c r="O245" s="5"/>
      <c r="P245" s="5"/>
    </row>
    <row r="246" spans="14:16" ht="12.75" customHeight="1">
      <c r="N246" s="5"/>
      <c r="O246" s="5"/>
      <c r="P246" s="5"/>
    </row>
    <row r="247" spans="14:16" ht="12.75" customHeight="1">
      <c r="N247" s="5"/>
      <c r="O247" s="5"/>
      <c r="P247" s="5"/>
    </row>
    <row r="248" spans="14:16" ht="12.75" customHeight="1">
      <c r="N248" s="5"/>
      <c r="O248" s="5"/>
      <c r="P248" s="5"/>
    </row>
    <row r="249" spans="14:16" ht="12.75" customHeight="1">
      <c r="N249" s="5"/>
      <c r="O249" s="5"/>
      <c r="P249" s="5"/>
    </row>
    <row r="250" spans="14:16" ht="12.75" customHeight="1">
      <c r="N250" s="5"/>
      <c r="O250" s="5"/>
      <c r="P250" s="5"/>
    </row>
    <row r="251" spans="14:16" ht="12.75" customHeight="1">
      <c r="N251" s="5"/>
      <c r="O251" s="5"/>
      <c r="P251" s="5"/>
    </row>
    <row r="252" spans="14:16" ht="12.75" customHeight="1">
      <c r="N252" s="5"/>
      <c r="O252" s="5"/>
      <c r="P252" s="5"/>
    </row>
    <row r="253" spans="14:16" ht="12.75" customHeight="1">
      <c r="N253" s="5"/>
      <c r="O253" s="5"/>
      <c r="P253" s="5"/>
    </row>
    <row r="254" spans="14:16" ht="12.75" customHeight="1">
      <c r="N254" s="5"/>
      <c r="O254" s="5"/>
      <c r="P254" s="5"/>
    </row>
    <row r="255" spans="14:16" ht="12.75" customHeight="1">
      <c r="N255" s="5"/>
      <c r="O255" s="5"/>
      <c r="P255" s="5"/>
    </row>
    <row r="256" spans="14:1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0">
    <mergeCell ref="T22:X25"/>
    <mergeCell ref="C22:D22"/>
    <mergeCell ref="C23:D23"/>
    <mergeCell ref="C25:D25"/>
    <mergeCell ref="O22:O33"/>
    <mergeCell ref="N22:N29"/>
    <mergeCell ref="C26:D26"/>
    <mergeCell ref="C31:D31"/>
    <mergeCell ref="N31:N33"/>
    <mergeCell ref="C33:D33"/>
    <mergeCell ref="C32:D32"/>
    <mergeCell ref="Q5:Q6"/>
    <mergeCell ref="S6:V6"/>
    <mergeCell ref="M5:M6"/>
    <mergeCell ref="B2:F2"/>
    <mergeCell ref="F5:K5"/>
    <mergeCell ref="F6:G6"/>
    <mergeCell ref="H6:I6"/>
    <mergeCell ref="L5:L6"/>
    <mergeCell ref="J6:K6"/>
    <mergeCell ref="B5:B6"/>
    <mergeCell ref="C5:C6"/>
    <mergeCell ref="E5:E6"/>
    <mergeCell ref="B21:E21"/>
    <mergeCell ref="C24:D24"/>
    <mergeCell ref="C40:E40"/>
    <mergeCell ref="B41:E41"/>
    <mergeCell ref="F46:G46"/>
    <mergeCell ref="B34:E34"/>
    <mergeCell ref="B35:E35"/>
    <mergeCell ref="B36:E36"/>
    <mergeCell ref="B37:E37"/>
    <mergeCell ref="C39:E39"/>
    <mergeCell ref="C38:E38"/>
    <mergeCell ref="L38:M38"/>
    <mergeCell ref="H46:I46"/>
    <mergeCell ref="J46:K46"/>
    <mergeCell ref="F45:K45"/>
    <mergeCell ref="L39:M39"/>
    <mergeCell ref="L40:M40"/>
  </mergeCells>
  <conditionalFormatting sqref="E49 C50:D50">
    <cfRule type="cellIs" dxfId="221" priority="1" operator="greaterThan">
      <formula>0</formula>
    </cfRule>
  </conditionalFormatting>
  <conditionalFormatting sqref="M7">
    <cfRule type="cellIs" dxfId="220" priority="2" operator="lessThan">
      <formula>$Q$7</formula>
    </cfRule>
  </conditionalFormatting>
  <conditionalFormatting sqref="M10">
    <cfRule type="cellIs" dxfId="219" priority="3" operator="lessThan">
      <formula>$Q$10</formula>
    </cfRule>
  </conditionalFormatting>
  <conditionalFormatting sqref="M11">
    <cfRule type="cellIs" dxfId="218" priority="4" operator="lessThan">
      <formula>$Q$11</formula>
    </cfRule>
  </conditionalFormatting>
  <conditionalFormatting sqref="M12">
    <cfRule type="cellIs" dxfId="217" priority="5" operator="lessThan">
      <formula>$Q$12</formula>
    </cfRule>
  </conditionalFormatting>
  <conditionalFormatting sqref="M13">
    <cfRule type="cellIs" dxfId="216" priority="6" operator="lessThan">
      <formula>$Q$13</formula>
    </cfRule>
  </conditionalFormatting>
  <conditionalFormatting sqref="M14">
    <cfRule type="cellIs" dxfId="215" priority="7" operator="lessThan">
      <formula>$Q$14</formula>
    </cfRule>
  </conditionalFormatting>
  <conditionalFormatting sqref="M15">
    <cfRule type="cellIs" dxfId="214" priority="8" operator="lessThan">
      <formula>$Q$15</formula>
    </cfRule>
  </conditionalFormatting>
  <conditionalFormatting sqref="M16">
    <cfRule type="cellIs" dxfId="213" priority="9" operator="lessThan">
      <formula>$Q$16</formula>
    </cfRule>
  </conditionalFormatting>
  <conditionalFormatting sqref="M17">
    <cfRule type="cellIs" dxfId="212" priority="10" operator="lessThan">
      <formula>$Q$17</formula>
    </cfRule>
  </conditionalFormatting>
  <conditionalFormatting sqref="M18">
    <cfRule type="cellIs" dxfId="211" priority="11" operator="lessThan">
      <formula>$Q$18</formula>
    </cfRule>
  </conditionalFormatting>
  <conditionalFormatting sqref="M19">
    <cfRule type="cellIs" dxfId="210" priority="12" operator="lessThan">
      <formula>$Q$19</formula>
    </cfRule>
  </conditionalFormatting>
  <conditionalFormatting sqref="M20">
    <cfRule type="cellIs" dxfId="209" priority="13" operator="lessThan">
      <formula>$Q$20</formula>
    </cfRule>
  </conditionalFormatting>
  <conditionalFormatting sqref="M21">
    <cfRule type="cellIs" dxfId="208" priority="14" operator="lessThan">
      <formula>$Q$21</formula>
    </cfRule>
  </conditionalFormatting>
  <conditionalFormatting sqref="L36">
    <cfRule type="cellIs" dxfId="207" priority="15" operator="lessThan">
      <formula>$M$36</formula>
    </cfRule>
  </conditionalFormatting>
  <conditionalFormatting sqref="L36">
    <cfRule type="cellIs" dxfId="206" priority="16" operator="greaterThan">
      <formula>$M$36</formula>
    </cfRule>
  </conditionalFormatting>
  <conditionalFormatting sqref="V8:V9">
    <cfRule type="cellIs" dxfId="205" priority="17" operator="lessThan">
      <formula>$U$8</formula>
    </cfRule>
  </conditionalFormatting>
  <conditionalFormatting sqref="N22:N23">
    <cfRule type="cellIs" dxfId="204" priority="18" operator="lessThan">
      <formula>630</formula>
    </cfRule>
  </conditionalFormatting>
  <conditionalFormatting sqref="O22:O33">
    <cfRule type="cellIs" dxfId="203" priority="19" operator="lessThan">
      <formula>#REF!</formula>
    </cfRule>
  </conditionalFormatting>
  <conditionalFormatting sqref="J37:K37">
    <cfRule type="cellIs" dxfId="202" priority="20" operator="lessThan">
      <formula>$J$46</formula>
    </cfRule>
  </conditionalFormatting>
  <conditionalFormatting sqref="M37">
    <cfRule type="cellIs" dxfId="201" priority="21" operator="lessThan">
      <formula>$Q$34</formula>
    </cfRule>
  </conditionalFormatting>
  <conditionalFormatting sqref="M8">
    <cfRule type="cellIs" dxfId="200" priority="22" operator="lessThan">
      <formula>$Q$8</formula>
    </cfRule>
  </conditionalFormatting>
  <conditionalFormatting sqref="M9">
    <cfRule type="cellIs" dxfId="199" priority="23" operator="lessThan">
      <formula>$Q$9</formula>
    </cfRule>
  </conditionalFormatting>
  <conditionalFormatting sqref="H37:I37">
    <cfRule type="cellIs" dxfId="198" priority="24" operator="greaterThan">
      <formula>$H$46</formula>
    </cfRule>
  </conditionalFormatting>
  <conditionalFormatting sqref="H37:I37">
    <cfRule type="cellIs" dxfId="197" priority="25" operator="lessThan">
      <formula>$H$46</formula>
    </cfRule>
  </conditionalFormatting>
  <conditionalFormatting sqref="F37:G37">
    <cfRule type="cellIs" dxfId="196" priority="26" operator="lessThan">
      <formula>$F$46</formula>
    </cfRule>
  </conditionalFormatting>
  <conditionalFormatting sqref="O22:O33">
    <cfRule type="cellIs" dxfId="195" priority="27" operator="lessThan">
      <formula>#REF!</formula>
    </cfRule>
  </conditionalFormatting>
  <conditionalFormatting sqref="J37">
    <cfRule type="cellIs" dxfId="194" priority="28" operator="greaterThan">
      <formula>$J$46</formula>
    </cfRule>
  </conditionalFormatting>
  <conditionalFormatting sqref="J37">
    <cfRule type="cellIs" dxfId="193" priority="29" operator="lessThan">
      <formula>$J$46</formula>
    </cfRule>
  </conditionalFormatting>
  <dataValidations count="2">
    <dataValidation type="list" allowBlank="1" showErrorMessage="1" sqref="D8">
      <formula1>$T$16:$T$18</formula1>
    </dataValidation>
    <dataValidation type="list" allowBlank="1" showErrorMessage="1" sqref="E22:E29 E31:E33 F36:K36">
      <formula1>$T$8:$T$11</formula1>
    </dataValidation>
  </dataValidations>
  <printOptions horizontalCentered="1"/>
  <pageMargins left="0.78740157480314965" right="0.39370078740157483" top="0.98425196850393704" bottom="0.98425196850393704" header="0" footer="0"/>
  <pageSetup paperSize="9" orientation="landscape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3"/>
  <sheetViews>
    <sheetView zoomScale="70" zoomScaleNormal="70" workbookViewId="0">
      <pane ySplit="11" topLeftCell="A36" activePane="bottomLeft" state="frozen"/>
      <selection pane="bottomLeft" activeCell="B55" sqref="B55"/>
    </sheetView>
  </sheetViews>
  <sheetFormatPr defaultColWidth="14.44140625" defaultRowHeight="15" customHeight="1"/>
  <cols>
    <col min="1" max="1" width="21.44140625" style="281" customWidth="1"/>
    <col min="2" max="2" width="3.44140625" style="281" customWidth="1"/>
    <col min="3" max="3" width="31.5546875" style="281" customWidth="1"/>
    <col min="4" max="4" width="11.33203125" style="281" customWidth="1"/>
    <col min="5" max="5" width="11.77734375" style="281" customWidth="1"/>
    <col min="6" max="9" width="5.77734375" style="281" customWidth="1"/>
    <col min="10" max="10" width="5.44140625" style="281" customWidth="1"/>
    <col min="11" max="11" width="6.21875" style="281" customWidth="1"/>
    <col min="12" max="15" width="5.77734375" style="281" customWidth="1"/>
    <col min="16" max="16" width="20.21875" style="281" customWidth="1"/>
    <col min="17" max="17" width="5.5546875" style="281" customWidth="1"/>
    <col min="18" max="19" width="9.21875" style="281" customWidth="1"/>
    <col min="20" max="20" width="19.44140625" style="281" customWidth="1"/>
    <col min="21" max="22" width="14.21875" style="281" customWidth="1"/>
    <col min="23" max="23" width="15.77734375" style="281" customWidth="1"/>
    <col min="24" max="24" width="40.21875" style="281" customWidth="1"/>
    <col min="25" max="25" width="24.5546875" style="281" customWidth="1"/>
    <col min="26" max="26" width="8.77734375" style="281" customWidth="1"/>
    <col min="27" max="16384" width="14.44140625" style="281"/>
  </cols>
  <sheetData>
    <row r="1" spans="1:26" ht="17.25" customHeight="1">
      <c r="A1" s="279"/>
      <c r="B1" s="280" t="s">
        <v>1</v>
      </c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</row>
    <row r="2" spans="1:26" ht="12.75" customHeight="1">
      <c r="A2" s="279"/>
      <c r="B2" s="911" t="s">
        <v>247</v>
      </c>
      <c r="C2" s="880"/>
      <c r="D2" s="880"/>
      <c r="E2" s="880"/>
      <c r="F2" s="279"/>
      <c r="G2" s="279"/>
      <c r="H2" s="279"/>
      <c r="I2" s="279"/>
      <c r="J2" s="279"/>
      <c r="K2" s="279"/>
      <c r="L2" s="282"/>
      <c r="M2" s="282"/>
      <c r="N2" s="282"/>
      <c r="O2" s="282"/>
      <c r="P2" s="279"/>
      <c r="Q2" s="279"/>
      <c r="R2" s="279"/>
      <c r="S2" s="279"/>
      <c r="T2" s="279"/>
      <c r="U2" s="279"/>
      <c r="V2" s="279"/>
      <c r="W2" s="279"/>
      <c r="X2" s="279"/>
      <c r="Y2" s="279"/>
      <c r="Z2" s="279"/>
    </row>
    <row r="3" spans="1:26" ht="12.75" customHeight="1">
      <c r="A3" s="279"/>
      <c r="B3" s="283" t="s">
        <v>15</v>
      </c>
      <c r="C3" s="279"/>
      <c r="D3" s="279"/>
      <c r="E3" s="279"/>
      <c r="F3" s="279"/>
      <c r="G3" s="279"/>
      <c r="H3" s="279"/>
      <c r="I3" s="279"/>
      <c r="J3" s="279"/>
      <c r="K3" s="279"/>
      <c r="L3" s="284"/>
      <c r="M3" s="284"/>
      <c r="N3" s="284"/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  <c r="Z3" s="279"/>
    </row>
    <row r="4" spans="1:26" ht="12.75" customHeight="1">
      <c r="A4" s="279"/>
      <c r="B4" s="283" t="s">
        <v>16</v>
      </c>
      <c r="C4" s="279"/>
      <c r="D4" s="279"/>
      <c r="E4" s="279"/>
      <c r="F4" s="279"/>
      <c r="G4" s="279"/>
      <c r="H4" s="279"/>
      <c r="I4" s="279"/>
      <c r="J4" s="279"/>
      <c r="K4" s="279"/>
      <c r="L4" s="284"/>
      <c r="M4" s="284"/>
      <c r="N4" s="284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  <c r="Z4" s="279"/>
    </row>
    <row r="5" spans="1:26" ht="12.75" customHeight="1">
      <c r="A5" s="279"/>
      <c r="B5" s="283" t="s">
        <v>17</v>
      </c>
      <c r="C5" s="279"/>
      <c r="D5" s="282" t="str">
        <f>IF($C$29=0," ",$C$29)</f>
        <v>język obcy nowożytny</v>
      </c>
      <c r="E5" s="279"/>
      <c r="F5" s="279"/>
      <c r="G5" s="279"/>
      <c r="H5" s="282" t="str">
        <f>IF(C30=0," ",C30)</f>
        <v>matematyka</v>
      </c>
      <c r="I5" s="279"/>
      <c r="J5" s="279"/>
      <c r="K5" s="279"/>
      <c r="L5" s="284"/>
      <c r="M5" s="284"/>
      <c r="N5" s="284"/>
      <c r="O5" s="279"/>
      <c r="P5" s="279"/>
      <c r="Q5" s="279"/>
      <c r="R5" s="279"/>
      <c r="S5" s="279"/>
      <c r="T5" s="279"/>
      <c r="U5" s="279"/>
      <c r="V5" s="279"/>
      <c r="W5" s="279"/>
      <c r="X5" s="279"/>
      <c r="Y5" s="279"/>
      <c r="Z5" s="279"/>
    </row>
    <row r="6" spans="1:26" ht="12.75" customHeight="1">
      <c r="A6" s="279"/>
      <c r="B6" s="283" t="s">
        <v>22</v>
      </c>
      <c r="C6" s="279"/>
      <c r="D6" s="282"/>
      <c r="E6" s="279"/>
      <c r="F6" s="279"/>
      <c r="G6" s="279"/>
      <c r="H6" s="282"/>
      <c r="I6" s="279"/>
      <c r="J6" s="279"/>
      <c r="K6" s="279"/>
      <c r="L6" s="284"/>
      <c r="M6" s="284"/>
      <c r="N6" s="284"/>
      <c r="O6" s="279"/>
      <c r="P6" s="279"/>
      <c r="Q6" s="279"/>
      <c r="R6" s="279"/>
      <c r="S6" s="279"/>
      <c r="T6" s="279"/>
      <c r="U6" s="279"/>
      <c r="V6" s="279"/>
      <c r="W6" s="279"/>
      <c r="X6" s="279"/>
      <c r="Y6" s="279"/>
      <c r="Z6" s="279"/>
    </row>
    <row r="7" spans="1:26" ht="12.75" customHeight="1">
      <c r="A7" s="279"/>
      <c r="B7" s="283"/>
      <c r="C7" s="285" t="s">
        <v>138</v>
      </c>
      <c r="D7" s="286" t="s">
        <v>139</v>
      </c>
      <c r="E7" s="279"/>
      <c r="F7" s="279"/>
      <c r="G7" s="279"/>
      <c r="H7" s="282"/>
      <c r="I7" s="279"/>
      <c r="J7" s="279"/>
      <c r="K7" s="279"/>
      <c r="L7" s="284"/>
      <c r="M7" s="284"/>
      <c r="N7" s="284"/>
      <c r="O7" s="279"/>
      <c r="P7" s="279"/>
      <c r="Q7" s="279"/>
      <c r="R7" s="279"/>
      <c r="S7" s="279"/>
      <c r="T7" s="279"/>
      <c r="U7" s="279"/>
      <c r="V7" s="279"/>
      <c r="W7" s="279"/>
      <c r="X7" s="279"/>
      <c r="Y7" s="279"/>
      <c r="Z7" s="279"/>
    </row>
    <row r="8" spans="1:26" ht="12.75" customHeight="1">
      <c r="A8" s="279"/>
      <c r="B8" s="283"/>
      <c r="C8" s="285" t="s">
        <v>248</v>
      </c>
      <c r="D8" s="286" t="s">
        <v>249</v>
      </c>
      <c r="E8" s="279"/>
      <c r="F8" s="279"/>
      <c r="G8" s="279"/>
      <c r="H8" s="282"/>
      <c r="I8" s="279"/>
      <c r="J8" s="279"/>
      <c r="K8" s="279"/>
      <c r="L8" s="284"/>
      <c r="M8" s="284"/>
      <c r="N8" s="284"/>
      <c r="O8" s="279"/>
      <c r="P8" s="279"/>
      <c r="Q8" s="279"/>
      <c r="R8" s="279"/>
      <c r="S8" s="279"/>
      <c r="T8" s="279"/>
      <c r="U8" s="279"/>
      <c r="V8" s="279"/>
      <c r="W8" s="279"/>
      <c r="X8" s="279"/>
      <c r="Y8" s="279"/>
      <c r="Z8" s="279"/>
    </row>
    <row r="9" spans="1:26" ht="12.75" customHeight="1">
      <c r="A9" s="279"/>
      <c r="B9" s="279"/>
      <c r="C9" s="279"/>
      <c r="D9" s="279"/>
      <c r="E9" s="279"/>
      <c r="F9" s="279"/>
      <c r="G9" s="279"/>
      <c r="H9" s="279"/>
      <c r="I9" s="279"/>
      <c r="J9" s="279"/>
      <c r="K9" s="279"/>
      <c r="L9" s="279"/>
      <c r="M9" s="279"/>
      <c r="N9" s="279"/>
      <c r="O9" s="279"/>
      <c r="P9" s="279"/>
      <c r="Q9" s="279"/>
      <c r="R9" s="279"/>
      <c r="S9" s="279"/>
      <c r="T9" s="279"/>
      <c r="U9" s="279"/>
      <c r="V9" s="279"/>
      <c r="W9" s="279"/>
      <c r="X9" s="279"/>
      <c r="Y9" s="279"/>
      <c r="Z9" s="279"/>
    </row>
    <row r="10" spans="1:26" ht="24.75" customHeight="1">
      <c r="A10" s="279"/>
      <c r="B10" s="848" t="s">
        <v>4</v>
      </c>
      <c r="C10" s="870" t="s">
        <v>5</v>
      </c>
      <c r="D10" s="287"/>
      <c r="E10" s="871"/>
      <c r="F10" s="852" t="s">
        <v>6</v>
      </c>
      <c r="G10" s="853"/>
      <c r="H10" s="853"/>
      <c r="I10" s="853"/>
      <c r="J10" s="853"/>
      <c r="K10" s="853"/>
      <c r="L10" s="853"/>
      <c r="M10" s="853"/>
      <c r="N10" s="853"/>
      <c r="O10" s="851"/>
      <c r="P10" s="854" t="s">
        <v>44</v>
      </c>
      <c r="Q10" s="288"/>
      <c r="R10" s="279"/>
      <c r="S10" s="279"/>
      <c r="T10" s="279"/>
      <c r="U10" s="279"/>
      <c r="V10" s="279"/>
      <c r="W10" s="279"/>
      <c r="X10" s="855" t="s">
        <v>7</v>
      </c>
      <c r="Y10" s="851"/>
      <c r="Z10" s="279"/>
    </row>
    <row r="11" spans="1:26" ht="25.5" customHeight="1">
      <c r="A11" s="279"/>
      <c r="B11" s="849"/>
      <c r="C11" s="858"/>
      <c r="D11" s="289"/>
      <c r="E11" s="872"/>
      <c r="F11" s="852" t="s">
        <v>8</v>
      </c>
      <c r="G11" s="851"/>
      <c r="H11" s="852" t="s">
        <v>9</v>
      </c>
      <c r="I11" s="851"/>
      <c r="J11" s="852" t="s">
        <v>10</v>
      </c>
      <c r="K11" s="851"/>
      <c r="L11" s="852" t="s">
        <v>11</v>
      </c>
      <c r="M11" s="851"/>
      <c r="N11" s="860" t="s">
        <v>45</v>
      </c>
      <c r="O11" s="851"/>
      <c r="P11" s="849"/>
      <c r="Q11" s="288"/>
      <c r="R11" s="279"/>
      <c r="S11" s="855" t="s">
        <v>46</v>
      </c>
      <c r="T11" s="853"/>
      <c r="U11" s="853"/>
      <c r="V11" s="851"/>
      <c r="W11" s="279"/>
      <c r="X11" s="290" t="s">
        <v>47</v>
      </c>
      <c r="Y11" s="291" t="s">
        <v>48</v>
      </c>
      <c r="Z11" s="279"/>
    </row>
    <row r="12" spans="1:26" ht="12.75" customHeight="1">
      <c r="A12" s="292"/>
      <c r="B12" s="402">
        <v>1</v>
      </c>
      <c r="C12" s="41" t="s">
        <v>14</v>
      </c>
      <c r="D12" s="43"/>
      <c r="E12" s="44" t="s">
        <v>49</v>
      </c>
      <c r="F12" s="45">
        <v>3</v>
      </c>
      <c r="G12" s="45">
        <v>3</v>
      </c>
      <c r="H12" s="45">
        <v>3</v>
      </c>
      <c r="I12" s="45">
        <v>3</v>
      </c>
      <c r="J12" s="45">
        <v>3</v>
      </c>
      <c r="K12" s="45">
        <v>3</v>
      </c>
      <c r="L12" s="45">
        <v>3</v>
      </c>
      <c r="M12" s="45">
        <v>3</v>
      </c>
      <c r="N12" s="45">
        <v>4</v>
      </c>
      <c r="O12" s="45">
        <v>4</v>
      </c>
      <c r="P12" s="295">
        <f t="shared" ref="P12:P27" si="0">SUM(F12:O12)/2</f>
        <v>16</v>
      </c>
      <c r="Q12" s="296"/>
      <c r="R12" s="279"/>
      <c r="S12" s="297"/>
      <c r="T12" s="297" t="s">
        <v>50</v>
      </c>
      <c r="U12" s="297" t="s">
        <v>51</v>
      </c>
      <c r="V12" s="297" t="s">
        <v>52</v>
      </c>
      <c r="W12" s="279"/>
      <c r="X12" s="297"/>
      <c r="Y12" s="297"/>
      <c r="Z12" s="279"/>
    </row>
    <row r="13" spans="1:26" ht="12.75" customHeight="1">
      <c r="A13" s="292"/>
      <c r="B13" s="402">
        <v>2</v>
      </c>
      <c r="C13" s="41" t="s">
        <v>24</v>
      </c>
      <c r="D13" s="48" t="s">
        <v>53</v>
      </c>
      <c r="E13" s="44" t="s">
        <v>54</v>
      </c>
      <c r="F13" s="45">
        <v>2</v>
      </c>
      <c r="G13" s="45">
        <v>2</v>
      </c>
      <c r="H13" s="45">
        <v>2</v>
      </c>
      <c r="I13" s="45">
        <v>2</v>
      </c>
      <c r="J13" s="45">
        <v>2</v>
      </c>
      <c r="K13" s="45">
        <v>2</v>
      </c>
      <c r="L13" s="45">
        <v>3</v>
      </c>
      <c r="M13" s="45">
        <v>3</v>
      </c>
      <c r="N13" s="45">
        <v>3</v>
      </c>
      <c r="O13" s="45">
        <v>3</v>
      </c>
      <c r="P13" s="295">
        <f t="shared" si="0"/>
        <v>12</v>
      </c>
      <c r="Q13" s="861">
        <f>SUM(P13:P14)</f>
        <v>20</v>
      </c>
      <c r="R13" s="279"/>
      <c r="S13" s="297" t="s">
        <v>55</v>
      </c>
      <c r="T13" s="405" t="s">
        <v>138</v>
      </c>
      <c r="U13" s="299">
        <v>650</v>
      </c>
      <c r="V13" s="299">
        <f>SUMIF($E$32:$E$46,$T13,$R$32:$R$46)+SUMIF($E$48:$E$52,$T13,$R$48:$R$52)</f>
        <v>825</v>
      </c>
      <c r="W13" s="279"/>
      <c r="X13" s="297" t="s">
        <v>14</v>
      </c>
      <c r="Y13" s="297" t="s">
        <v>24</v>
      </c>
      <c r="Z13" s="279"/>
    </row>
    <row r="14" spans="1:26" ht="12.75" customHeight="1">
      <c r="A14" s="292"/>
      <c r="B14" s="402">
        <v>3</v>
      </c>
      <c r="C14" s="41" t="s">
        <v>56</v>
      </c>
      <c r="D14" s="48" t="s">
        <v>57</v>
      </c>
      <c r="E14" s="44" t="s">
        <v>49</v>
      </c>
      <c r="F14" s="45">
        <v>2</v>
      </c>
      <c r="G14" s="45">
        <v>2</v>
      </c>
      <c r="H14" s="45">
        <v>2</v>
      </c>
      <c r="I14" s="45">
        <v>2</v>
      </c>
      <c r="J14" s="45">
        <v>2</v>
      </c>
      <c r="K14" s="45">
        <v>2</v>
      </c>
      <c r="L14" s="45">
        <v>1</v>
      </c>
      <c r="M14" s="45">
        <v>1</v>
      </c>
      <c r="N14" s="45">
        <v>1</v>
      </c>
      <c r="O14" s="45">
        <v>1</v>
      </c>
      <c r="P14" s="295">
        <f t="shared" si="0"/>
        <v>8</v>
      </c>
      <c r="Q14" s="849"/>
      <c r="R14" s="279"/>
      <c r="S14" s="297" t="s">
        <v>58</v>
      </c>
      <c r="T14" s="405" t="s">
        <v>248</v>
      </c>
      <c r="U14" s="299">
        <v>450</v>
      </c>
      <c r="V14" s="299">
        <f ca="1">SUMIF($E$32:$E$46,$T14,$R$32:$R$46)+SUMIF($E$48:$E$54,$T14,$R$48:$R$52)</f>
        <v>630</v>
      </c>
      <c r="W14" s="279"/>
      <c r="X14" s="297" t="s">
        <v>29</v>
      </c>
      <c r="Y14" s="297" t="s">
        <v>26</v>
      </c>
      <c r="Z14" s="279"/>
    </row>
    <row r="15" spans="1:26" ht="12.75" customHeight="1">
      <c r="A15" s="292"/>
      <c r="B15" s="402">
        <v>4</v>
      </c>
      <c r="C15" s="41" t="s">
        <v>26</v>
      </c>
      <c r="D15" s="43"/>
      <c r="E15" s="44" t="s">
        <v>49</v>
      </c>
      <c r="F15" s="45">
        <v>1</v>
      </c>
      <c r="G15" s="45">
        <v>1</v>
      </c>
      <c r="H15" s="45">
        <v>1</v>
      </c>
      <c r="I15" s="45">
        <v>1</v>
      </c>
      <c r="J15" s="45">
        <v>2</v>
      </c>
      <c r="K15" s="45">
        <v>2</v>
      </c>
      <c r="L15" s="45">
        <v>2</v>
      </c>
      <c r="M15" s="45">
        <v>2</v>
      </c>
      <c r="N15" s="45">
        <v>2</v>
      </c>
      <c r="O15" s="45"/>
      <c r="P15" s="295">
        <f t="shared" si="0"/>
        <v>7</v>
      </c>
      <c r="Q15" s="296"/>
      <c r="R15" s="279"/>
      <c r="S15" s="488" t="s">
        <v>145</v>
      </c>
      <c r="T15" s="489" t="s">
        <v>306</v>
      </c>
      <c r="U15" s="488"/>
      <c r="W15" s="279"/>
      <c r="X15" s="297" t="s">
        <v>30</v>
      </c>
      <c r="Y15" s="297" t="s">
        <v>31</v>
      </c>
      <c r="Z15" s="279"/>
    </row>
    <row r="16" spans="1:26" ht="12.75" customHeight="1">
      <c r="A16" s="292"/>
      <c r="B16" s="402">
        <v>5</v>
      </c>
      <c r="C16" s="733" t="s">
        <v>341</v>
      </c>
      <c r="D16" s="734"/>
      <c r="E16" s="44" t="s">
        <v>49</v>
      </c>
      <c r="F16" s="45"/>
      <c r="G16" s="45"/>
      <c r="H16" s="45">
        <v>1</v>
      </c>
      <c r="I16" s="45">
        <v>1</v>
      </c>
      <c r="J16" s="45">
        <v>1</v>
      </c>
      <c r="K16" s="45">
        <v>1</v>
      </c>
      <c r="L16" s="45">
        <v>1</v>
      </c>
      <c r="M16" s="45">
        <v>1</v>
      </c>
      <c r="N16" s="45"/>
      <c r="O16" s="45"/>
      <c r="P16" s="295">
        <f t="shared" si="0"/>
        <v>3</v>
      </c>
      <c r="Q16" s="296"/>
      <c r="R16" s="279"/>
      <c r="S16" s="406"/>
      <c r="T16" s="407"/>
      <c r="U16" s="296"/>
      <c r="V16" s="296"/>
      <c r="W16" s="279"/>
      <c r="X16" s="297" t="s">
        <v>33</v>
      </c>
      <c r="Y16" s="297" t="s">
        <v>34</v>
      </c>
      <c r="Z16" s="279"/>
    </row>
    <row r="17" spans="1:26" ht="12.75" customHeight="1">
      <c r="A17" s="292"/>
      <c r="B17" s="402">
        <v>6</v>
      </c>
      <c r="C17" s="293" t="s">
        <v>285</v>
      </c>
      <c r="D17" s="300"/>
      <c r="E17" s="294" t="str">
        <f>IF(OR($C$29=C17,$C$30=C17),"R","P")</f>
        <v>P</v>
      </c>
      <c r="F17" s="45">
        <v>1</v>
      </c>
      <c r="G17" s="45">
        <v>1</v>
      </c>
      <c r="H17" s="45">
        <v>1</v>
      </c>
      <c r="I17" s="45">
        <v>1</v>
      </c>
      <c r="J17" s="45"/>
      <c r="K17" s="45"/>
      <c r="L17" s="45"/>
      <c r="M17" s="45"/>
      <c r="N17" s="45"/>
      <c r="O17" s="45"/>
      <c r="P17" s="295">
        <f t="shared" si="0"/>
        <v>2</v>
      </c>
      <c r="Q17" s="296"/>
      <c r="R17" s="279"/>
      <c r="S17" s="279"/>
      <c r="T17" s="279"/>
      <c r="U17" s="279"/>
      <c r="V17" s="279"/>
      <c r="W17" s="279"/>
      <c r="X17" s="297" t="s">
        <v>35</v>
      </c>
      <c r="Y17" s="297" t="s">
        <v>36</v>
      </c>
      <c r="Z17" s="279"/>
    </row>
    <row r="18" spans="1:26" ht="12.75" customHeight="1">
      <c r="A18" s="292"/>
      <c r="B18" s="402">
        <v>7</v>
      </c>
      <c r="C18" s="41" t="s">
        <v>31</v>
      </c>
      <c r="D18" s="43"/>
      <c r="E18" s="44" t="s">
        <v>49</v>
      </c>
      <c r="F18" s="55">
        <v>1</v>
      </c>
      <c r="G18" s="55">
        <v>1</v>
      </c>
      <c r="H18" s="55">
        <v>1</v>
      </c>
      <c r="I18" s="55">
        <v>1</v>
      </c>
      <c r="J18" s="55">
        <v>1</v>
      </c>
      <c r="K18" s="55">
        <v>1</v>
      </c>
      <c r="L18" s="55">
        <v>1</v>
      </c>
      <c r="M18" s="55">
        <v>1</v>
      </c>
      <c r="N18" s="45"/>
      <c r="O18" s="45"/>
      <c r="P18" s="295">
        <f t="shared" si="0"/>
        <v>4</v>
      </c>
      <c r="Q18" s="861">
        <f>SUM(P18:P21)</f>
        <v>16</v>
      </c>
      <c r="R18" s="279"/>
      <c r="S18" s="279"/>
      <c r="T18" s="279"/>
      <c r="U18" s="279"/>
      <c r="V18" s="279"/>
      <c r="W18" s="279"/>
      <c r="X18" s="297" t="s">
        <v>37</v>
      </c>
      <c r="Y18" s="297" t="s">
        <v>38</v>
      </c>
      <c r="Z18" s="279"/>
    </row>
    <row r="19" spans="1:26" ht="12.75" customHeight="1">
      <c r="A19" s="292"/>
      <c r="B19" s="402">
        <v>8</v>
      </c>
      <c r="C19" s="41" t="s">
        <v>34</v>
      </c>
      <c r="D19" s="43"/>
      <c r="E19" s="44" t="s">
        <v>49</v>
      </c>
      <c r="F19" s="55">
        <v>1</v>
      </c>
      <c r="G19" s="55">
        <v>1</v>
      </c>
      <c r="H19" s="55">
        <v>1</v>
      </c>
      <c r="I19" s="55">
        <v>1</v>
      </c>
      <c r="J19" s="55">
        <v>1</v>
      </c>
      <c r="K19" s="55">
        <v>1</v>
      </c>
      <c r="L19" s="55">
        <v>1</v>
      </c>
      <c r="M19" s="55">
        <v>1</v>
      </c>
      <c r="N19" s="45"/>
      <c r="O19" s="45"/>
      <c r="P19" s="295">
        <f t="shared" si="0"/>
        <v>4</v>
      </c>
      <c r="Q19" s="862"/>
      <c r="R19" s="279"/>
      <c r="S19" s="279"/>
      <c r="T19" s="279"/>
      <c r="U19" s="279"/>
      <c r="V19" s="279"/>
      <c r="W19" s="279"/>
      <c r="X19" s="297"/>
      <c r="Y19" s="297" t="s">
        <v>39</v>
      </c>
      <c r="Z19" s="279"/>
    </row>
    <row r="20" spans="1:26" ht="12.75" customHeight="1">
      <c r="A20" s="292"/>
      <c r="B20" s="402">
        <v>9</v>
      </c>
      <c r="C20" s="41" t="s">
        <v>36</v>
      </c>
      <c r="D20" s="43"/>
      <c r="E20" s="44" t="s">
        <v>49</v>
      </c>
      <c r="F20" s="55">
        <v>1</v>
      </c>
      <c r="G20" s="55">
        <v>1</v>
      </c>
      <c r="H20" s="55">
        <v>1</v>
      </c>
      <c r="I20" s="55">
        <v>1</v>
      </c>
      <c r="J20" s="55">
        <v>1</v>
      </c>
      <c r="K20" s="55">
        <v>1</v>
      </c>
      <c r="L20" s="55">
        <v>1</v>
      </c>
      <c r="M20" s="55">
        <v>1</v>
      </c>
      <c r="N20" s="45"/>
      <c r="O20" s="45"/>
      <c r="P20" s="295">
        <f t="shared" si="0"/>
        <v>4</v>
      </c>
      <c r="Q20" s="862"/>
      <c r="R20" s="279"/>
      <c r="S20" s="279" t="s">
        <v>65</v>
      </c>
      <c r="T20" s="279"/>
      <c r="U20" s="279"/>
      <c r="V20" s="279"/>
      <c r="W20" s="279"/>
      <c r="X20" s="297"/>
      <c r="Y20" s="297" t="s">
        <v>40</v>
      </c>
      <c r="Z20" s="279"/>
    </row>
    <row r="21" spans="1:26" ht="12.75" customHeight="1">
      <c r="A21" s="292"/>
      <c r="B21" s="402">
        <v>10</v>
      </c>
      <c r="C21" s="41" t="s">
        <v>38</v>
      </c>
      <c r="D21" s="43"/>
      <c r="E21" s="44" t="s">
        <v>49</v>
      </c>
      <c r="F21" s="55">
        <v>1</v>
      </c>
      <c r="G21" s="55">
        <v>1</v>
      </c>
      <c r="H21" s="55">
        <v>1</v>
      </c>
      <c r="I21" s="55">
        <v>1</v>
      </c>
      <c r="J21" s="55">
        <v>1</v>
      </c>
      <c r="K21" s="55">
        <v>1</v>
      </c>
      <c r="L21" s="55">
        <v>1</v>
      </c>
      <c r="M21" s="55">
        <v>1</v>
      </c>
      <c r="N21" s="45"/>
      <c r="O21" s="45"/>
      <c r="P21" s="295">
        <f t="shared" si="0"/>
        <v>4</v>
      </c>
      <c r="Q21" s="849"/>
      <c r="R21" s="279"/>
      <c r="S21" s="279"/>
      <c r="T21" s="282" t="s">
        <v>66</v>
      </c>
      <c r="U21" s="406" t="s">
        <v>67</v>
      </c>
      <c r="V21" s="279"/>
      <c r="W21" s="279"/>
      <c r="X21" s="279"/>
      <c r="Y21" s="279"/>
      <c r="Z21" s="279"/>
    </row>
    <row r="22" spans="1:26" ht="12.75" customHeight="1">
      <c r="A22" s="292"/>
      <c r="B22" s="402">
        <v>11</v>
      </c>
      <c r="C22" s="41" t="s">
        <v>39</v>
      </c>
      <c r="D22" s="43"/>
      <c r="E22" s="44" t="s">
        <v>54</v>
      </c>
      <c r="F22" s="45">
        <v>2</v>
      </c>
      <c r="G22" s="45">
        <v>2</v>
      </c>
      <c r="H22" s="45">
        <v>3</v>
      </c>
      <c r="I22" s="45">
        <v>3</v>
      </c>
      <c r="J22" s="45">
        <v>3</v>
      </c>
      <c r="K22" s="45">
        <v>3</v>
      </c>
      <c r="L22" s="45">
        <v>3</v>
      </c>
      <c r="M22" s="45">
        <v>3</v>
      </c>
      <c r="N22" s="45">
        <v>3</v>
      </c>
      <c r="O22" s="45">
        <v>3</v>
      </c>
      <c r="P22" s="295">
        <f t="shared" si="0"/>
        <v>14</v>
      </c>
      <c r="Q22" s="296"/>
      <c r="R22" s="279"/>
      <c r="S22" s="279"/>
      <c r="T22" s="282" t="s">
        <v>53</v>
      </c>
      <c r="U22" s="406" t="s">
        <v>68</v>
      </c>
      <c r="V22" s="279"/>
      <c r="W22" s="279"/>
      <c r="X22" s="279"/>
      <c r="Y22" s="279"/>
      <c r="Z22" s="279"/>
    </row>
    <row r="23" spans="1:26" ht="12.75" customHeight="1">
      <c r="A23" s="292"/>
      <c r="B23" s="402">
        <v>12</v>
      </c>
      <c r="C23" s="732" t="s">
        <v>40</v>
      </c>
      <c r="D23" s="703"/>
      <c r="E23" s="44" t="s">
        <v>49</v>
      </c>
      <c r="F23" s="45">
        <v>2</v>
      </c>
      <c r="G23" s="45">
        <v>2</v>
      </c>
      <c r="H23" s="45">
        <v>1</v>
      </c>
      <c r="I23" s="45">
        <v>1</v>
      </c>
      <c r="J23" s="45"/>
      <c r="K23" s="45"/>
      <c r="L23" s="45"/>
      <c r="M23" s="45"/>
      <c r="N23" s="45"/>
      <c r="O23" s="45"/>
      <c r="P23" s="295">
        <f t="shared" si="0"/>
        <v>3</v>
      </c>
      <c r="Q23" s="296"/>
      <c r="R23" s="279"/>
      <c r="S23" s="279"/>
      <c r="T23" s="282" t="s">
        <v>223</v>
      </c>
      <c r="U23" s="406" t="s">
        <v>70</v>
      </c>
      <c r="V23" s="279"/>
      <c r="W23" s="279"/>
      <c r="X23" s="279"/>
      <c r="Y23" s="279"/>
      <c r="Z23" s="279"/>
    </row>
    <row r="24" spans="1:26" ht="12.75" customHeight="1">
      <c r="A24" s="292"/>
      <c r="B24" s="402">
        <v>13</v>
      </c>
      <c r="C24" s="41" t="s">
        <v>72</v>
      </c>
      <c r="D24" s="43"/>
      <c r="E24" s="44"/>
      <c r="F24" s="45">
        <v>3</v>
      </c>
      <c r="G24" s="45">
        <v>3</v>
      </c>
      <c r="H24" s="45">
        <v>3</v>
      </c>
      <c r="I24" s="45">
        <v>3</v>
      </c>
      <c r="J24" s="45">
        <v>3</v>
      </c>
      <c r="K24" s="45">
        <v>3</v>
      </c>
      <c r="L24" s="45">
        <v>3</v>
      </c>
      <c r="M24" s="45">
        <v>3</v>
      </c>
      <c r="N24" s="45">
        <v>3</v>
      </c>
      <c r="O24" s="45">
        <v>3</v>
      </c>
      <c r="P24" s="295">
        <f t="shared" si="0"/>
        <v>15</v>
      </c>
      <c r="Q24" s="296"/>
      <c r="R24" s="279"/>
      <c r="S24" s="279"/>
      <c r="T24" s="282" t="s">
        <v>224</v>
      </c>
      <c r="U24" s="406" t="s">
        <v>71</v>
      </c>
      <c r="V24" s="279"/>
      <c r="W24" s="279"/>
      <c r="X24" s="279"/>
      <c r="Y24" s="279"/>
      <c r="Z24" s="279"/>
    </row>
    <row r="25" spans="1:26" ht="12.75" customHeight="1">
      <c r="A25" s="292"/>
      <c r="B25" s="402">
        <v>14</v>
      </c>
      <c r="C25" s="41" t="s">
        <v>73</v>
      </c>
      <c r="D25" s="43"/>
      <c r="E25" s="44"/>
      <c r="F25" s="45">
        <v>1</v>
      </c>
      <c r="G25" s="45">
        <v>1</v>
      </c>
      <c r="H25" s="45"/>
      <c r="I25" s="45"/>
      <c r="J25" s="45"/>
      <c r="K25" s="45"/>
      <c r="L25" s="45"/>
      <c r="M25" s="45"/>
      <c r="N25" s="45"/>
      <c r="O25" s="45"/>
      <c r="P25" s="295">
        <f t="shared" si="0"/>
        <v>1</v>
      </c>
      <c r="Q25" s="296"/>
      <c r="R25" s="279"/>
      <c r="S25" s="279"/>
      <c r="T25" s="279"/>
      <c r="U25" s="279"/>
      <c r="V25" s="279"/>
      <c r="W25" s="279"/>
      <c r="X25" s="279"/>
      <c r="Y25" s="279"/>
      <c r="Z25" s="279"/>
    </row>
    <row r="26" spans="1:26" ht="12.75" customHeight="1">
      <c r="A26" s="292"/>
      <c r="B26" s="402">
        <v>15</v>
      </c>
      <c r="C26" s="41" t="s">
        <v>74</v>
      </c>
      <c r="D26" s="43"/>
      <c r="E26" s="44"/>
      <c r="F26" s="45">
        <v>1</v>
      </c>
      <c r="G26" s="45">
        <v>1</v>
      </c>
      <c r="H26" s="45">
        <v>1</v>
      </c>
      <c r="I26" s="45">
        <v>1</v>
      </c>
      <c r="J26" s="45">
        <v>1</v>
      </c>
      <c r="K26" s="45">
        <v>1</v>
      </c>
      <c r="L26" s="45">
        <v>1</v>
      </c>
      <c r="M26" s="45">
        <v>1</v>
      </c>
      <c r="N26" s="45">
        <v>1</v>
      </c>
      <c r="O26" s="45">
        <v>1</v>
      </c>
      <c r="P26" s="295">
        <f t="shared" si="0"/>
        <v>5</v>
      </c>
      <c r="Q26" s="296"/>
      <c r="R26" s="279"/>
      <c r="S26" s="279"/>
      <c r="T26" s="279"/>
      <c r="U26" s="279"/>
      <c r="V26" s="279"/>
      <c r="W26" s="279"/>
      <c r="X26" s="279"/>
      <c r="Y26" s="279"/>
      <c r="Z26" s="279"/>
    </row>
    <row r="27" spans="1:26" ht="27" customHeight="1">
      <c r="A27" s="279"/>
      <c r="B27" s="863" t="s">
        <v>75</v>
      </c>
      <c r="C27" s="864"/>
      <c r="D27" s="864"/>
      <c r="E27" s="865"/>
      <c r="F27" s="301">
        <f t="shared" ref="F27:O27" si="1">SUM(F12:F26)</f>
        <v>22</v>
      </c>
      <c r="G27" s="301">
        <f t="shared" si="1"/>
        <v>22</v>
      </c>
      <c r="H27" s="301">
        <f t="shared" si="1"/>
        <v>22</v>
      </c>
      <c r="I27" s="301">
        <f t="shared" si="1"/>
        <v>22</v>
      </c>
      <c r="J27" s="301">
        <f t="shared" si="1"/>
        <v>21</v>
      </c>
      <c r="K27" s="301">
        <f t="shared" si="1"/>
        <v>21</v>
      </c>
      <c r="L27" s="301">
        <f t="shared" si="1"/>
        <v>21</v>
      </c>
      <c r="M27" s="301">
        <f t="shared" si="1"/>
        <v>21</v>
      </c>
      <c r="N27" s="301">
        <f t="shared" si="1"/>
        <v>17</v>
      </c>
      <c r="O27" s="301">
        <f t="shared" si="1"/>
        <v>15</v>
      </c>
      <c r="P27" s="301">
        <f t="shared" si="0"/>
        <v>102</v>
      </c>
      <c r="Q27" s="296"/>
      <c r="R27" s="279"/>
      <c r="S27" s="282"/>
      <c r="T27" s="302"/>
      <c r="X27" s="302"/>
      <c r="Y27" s="279"/>
      <c r="Z27" s="279"/>
    </row>
    <row r="28" spans="1:26" ht="12.75" customHeight="1">
      <c r="A28" s="279"/>
      <c r="B28" s="913" t="s">
        <v>76</v>
      </c>
      <c r="C28" s="853"/>
      <c r="D28" s="853"/>
      <c r="E28" s="853"/>
      <c r="F28" s="853"/>
      <c r="G28" s="853"/>
      <c r="H28" s="853"/>
      <c r="I28" s="853"/>
      <c r="J28" s="853"/>
      <c r="K28" s="853"/>
      <c r="L28" s="853"/>
      <c r="M28" s="853"/>
      <c r="N28" s="853"/>
      <c r="O28" s="853"/>
      <c r="P28" s="853"/>
      <c r="Q28" s="296"/>
      <c r="R28" s="279"/>
      <c r="S28" s="282"/>
      <c r="X28" s="302"/>
      <c r="Y28" s="279"/>
      <c r="Z28" s="279"/>
    </row>
    <row r="29" spans="1:26" ht="12.75" customHeight="1">
      <c r="A29" s="279"/>
      <c r="B29" s="303">
        <v>1</v>
      </c>
      <c r="C29" s="304" t="s">
        <v>24</v>
      </c>
      <c r="D29" s="298" t="s">
        <v>142</v>
      </c>
      <c r="E29" s="299"/>
      <c r="F29" s="408"/>
      <c r="G29" s="408"/>
      <c r="H29" s="408"/>
      <c r="I29" s="408"/>
      <c r="J29" s="408">
        <v>1</v>
      </c>
      <c r="K29" s="408">
        <v>1</v>
      </c>
      <c r="L29" s="408">
        <v>1</v>
      </c>
      <c r="M29" s="408">
        <v>1</v>
      </c>
      <c r="N29" s="408"/>
      <c r="O29" s="408"/>
      <c r="P29" s="305">
        <f t="shared" ref="P29:P56" si="2">SUM(F29:O29)/2</f>
        <v>2</v>
      </c>
      <c r="Q29" s="296"/>
      <c r="R29" s="279"/>
      <c r="U29" s="302"/>
      <c r="V29" s="302"/>
      <c r="W29" s="302"/>
      <c r="X29" s="302"/>
      <c r="Y29" s="279"/>
      <c r="Z29" s="279"/>
    </row>
    <row r="30" spans="1:26" ht="12.75" customHeight="1">
      <c r="A30" s="279"/>
      <c r="B30" s="306">
        <v>2</v>
      </c>
      <c r="C30" s="304" t="s">
        <v>39</v>
      </c>
      <c r="D30" s="304"/>
      <c r="E30" s="299"/>
      <c r="F30" s="408">
        <v>1</v>
      </c>
      <c r="G30" s="408">
        <v>1</v>
      </c>
      <c r="H30" s="408">
        <v>1</v>
      </c>
      <c r="I30" s="408">
        <v>1</v>
      </c>
      <c r="J30" s="408">
        <v>1</v>
      </c>
      <c r="K30" s="408">
        <v>1</v>
      </c>
      <c r="L30" s="408">
        <v>1</v>
      </c>
      <c r="M30" s="408">
        <v>1</v>
      </c>
      <c r="N30" s="408">
        <v>2</v>
      </c>
      <c r="O30" s="408">
        <v>2</v>
      </c>
      <c r="P30" s="305">
        <f t="shared" si="2"/>
        <v>6</v>
      </c>
      <c r="Q30" s="296"/>
      <c r="R30" s="279"/>
      <c r="U30" s="302"/>
      <c r="V30" s="302"/>
      <c r="W30" s="302"/>
      <c r="X30" s="302"/>
      <c r="Y30" s="279"/>
      <c r="Z30" s="279"/>
    </row>
    <row r="31" spans="1:26" ht="12.75" customHeight="1">
      <c r="A31" s="279"/>
      <c r="B31" s="867" t="s">
        <v>82</v>
      </c>
      <c r="C31" s="853"/>
      <c r="D31" s="853"/>
      <c r="E31" s="851"/>
      <c r="F31" s="307">
        <f t="shared" ref="F31:O31" si="3">SUM(F29:F30)</f>
        <v>1</v>
      </c>
      <c r="G31" s="307">
        <f t="shared" si="3"/>
        <v>1</v>
      </c>
      <c r="H31" s="307">
        <f t="shared" si="3"/>
        <v>1</v>
      </c>
      <c r="I31" s="307">
        <f t="shared" si="3"/>
        <v>1</v>
      </c>
      <c r="J31" s="307">
        <f t="shared" si="3"/>
        <v>2</v>
      </c>
      <c r="K31" s="307">
        <f t="shared" si="3"/>
        <v>2</v>
      </c>
      <c r="L31" s="307">
        <f t="shared" si="3"/>
        <v>2</v>
      </c>
      <c r="M31" s="307">
        <f t="shared" si="3"/>
        <v>2</v>
      </c>
      <c r="N31" s="307">
        <f t="shared" si="3"/>
        <v>2</v>
      </c>
      <c r="O31" s="307">
        <f t="shared" si="3"/>
        <v>2</v>
      </c>
      <c r="P31" s="308">
        <f t="shared" si="2"/>
        <v>8</v>
      </c>
      <c r="Q31" s="296"/>
      <c r="R31" s="279"/>
      <c r="S31" s="282"/>
      <c r="T31" s="302"/>
      <c r="U31" s="302"/>
      <c r="V31" s="302"/>
      <c r="W31" s="302"/>
      <c r="X31" s="302"/>
      <c r="Y31" s="279"/>
      <c r="Z31" s="279"/>
    </row>
    <row r="32" spans="1:26" ht="12.75" customHeight="1">
      <c r="A32" s="404">
        <f t="shared" ref="A32:A46" si="4">LEN(C32)</f>
        <v>19</v>
      </c>
      <c r="B32" s="861">
        <v>16</v>
      </c>
      <c r="C32" s="856" t="s">
        <v>144</v>
      </c>
      <c r="D32" s="857"/>
      <c r="E32" s="409" t="s">
        <v>138</v>
      </c>
      <c r="F32" s="649"/>
      <c r="G32" s="649"/>
      <c r="H32" s="649"/>
      <c r="I32" s="649"/>
      <c r="J32" s="649"/>
      <c r="K32" s="649"/>
      <c r="L32" s="649">
        <v>1</v>
      </c>
      <c r="M32" s="649">
        <v>1</v>
      </c>
      <c r="N32" s="649"/>
      <c r="O32" s="649"/>
      <c r="P32" s="309">
        <f t="shared" si="2"/>
        <v>1</v>
      </c>
      <c r="R32" s="434">
        <f t="shared" ref="R32:R46" si="5">SUM(P32*30)</f>
        <v>30</v>
      </c>
      <c r="S32" s="279"/>
      <c r="T32" s="279"/>
      <c r="U32" s="279"/>
      <c r="V32" s="279"/>
      <c r="W32" s="279"/>
      <c r="X32" s="279"/>
      <c r="Y32" s="279"/>
      <c r="Z32" s="279"/>
    </row>
    <row r="33" spans="1:26" ht="12.75" customHeight="1">
      <c r="A33" s="483">
        <f t="shared" si="4"/>
        <v>0</v>
      </c>
      <c r="B33" s="849"/>
      <c r="C33" s="858"/>
      <c r="D33" s="859"/>
      <c r="E33" s="409" t="s">
        <v>248</v>
      </c>
      <c r="F33" s="649"/>
      <c r="G33" s="649"/>
      <c r="H33" s="649"/>
      <c r="I33" s="649"/>
      <c r="J33" s="650">
        <v>1</v>
      </c>
      <c r="K33" s="650">
        <v>1</v>
      </c>
      <c r="L33" s="649"/>
      <c r="M33" s="649"/>
      <c r="N33" s="649"/>
      <c r="O33" s="649"/>
      <c r="P33" s="309">
        <f t="shared" si="2"/>
        <v>1</v>
      </c>
      <c r="R33" s="434">
        <f t="shared" si="5"/>
        <v>30</v>
      </c>
      <c r="S33" s="407"/>
      <c r="T33" s="411"/>
      <c r="U33" s="279"/>
      <c r="V33" s="279"/>
      <c r="W33" s="279"/>
      <c r="X33" s="279"/>
      <c r="Y33" s="279"/>
      <c r="Z33" s="279"/>
    </row>
    <row r="34" spans="1:26" ht="12.75" customHeight="1">
      <c r="A34" s="483">
        <f t="shared" si="4"/>
        <v>30</v>
      </c>
      <c r="B34" s="861">
        <v>17</v>
      </c>
      <c r="C34" s="912" t="s">
        <v>296</v>
      </c>
      <c r="D34" s="857"/>
      <c r="E34" s="412" t="s">
        <v>138</v>
      </c>
      <c r="F34" s="651">
        <v>1</v>
      </c>
      <c r="G34" s="651"/>
      <c r="H34" s="651"/>
      <c r="I34" s="651"/>
      <c r="J34" s="651"/>
      <c r="K34" s="651"/>
      <c r="L34" s="651"/>
      <c r="M34" s="651"/>
      <c r="N34" s="652"/>
      <c r="O34" s="652"/>
      <c r="P34" s="309">
        <f t="shared" si="2"/>
        <v>0.5</v>
      </c>
      <c r="R34" s="434">
        <f t="shared" si="5"/>
        <v>15</v>
      </c>
      <c r="S34" s="279"/>
      <c r="T34" s="279"/>
      <c r="U34" s="279"/>
      <c r="V34" s="279"/>
      <c r="W34" s="279"/>
      <c r="X34" s="279"/>
      <c r="Y34" s="279"/>
      <c r="Z34" s="279"/>
    </row>
    <row r="35" spans="1:26" ht="12.75" customHeight="1">
      <c r="A35" s="483">
        <f t="shared" si="4"/>
        <v>0</v>
      </c>
      <c r="B35" s="849"/>
      <c r="C35" s="858"/>
      <c r="D35" s="859"/>
      <c r="E35" s="412" t="s">
        <v>248</v>
      </c>
      <c r="F35" s="651"/>
      <c r="G35" s="651">
        <v>1</v>
      </c>
      <c r="H35" s="651"/>
      <c r="I35" s="651"/>
      <c r="J35" s="651"/>
      <c r="K35" s="651"/>
      <c r="L35" s="651"/>
      <c r="M35" s="651"/>
      <c r="N35" s="652"/>
      <c r="O35" s="652"/>
      <c r="P35" s="309">
        <f t="shared" si="2"/>
        <v>0.5</v>
      </c>
      <c r="R35" s="434">
        <f t="shared" si="5"/>
        <v>15</v>
      </c>
      <c r="S35" s="279"/>
      <c r="T35" s="279"/>
      <c r="U35" s="279"/>
      <c r="V35" s="279"/>
      <c r="W35" s="279"/>
      <c r="X35" s="279"/>
      <c r="Y35" s="279"/>
      <c r="Z35" s="279"/>
    </row>
    <row r="36" spans="1:26" ht="12.75" customHeight="1">
      <c r="A36" s="483">
        <f t="shared" si="4"/>
        <v>18</v>
      </c>
      <c r="B36" s="482">
        <v>18</v>
      </c>
      <c r="C36" s="910" t="s">
        <v>275</v>
      </c>
      <c r="D36" s="851"/>
      <c r="E36" s="412" t="s">
        <v>138</v>
      </c>
      <c r="F36" s="651">
        <v>1</v>
      </c>
      <c r="G36" s="651">
        <v>1</v>
      </c>
      <c r="H36" s="651"/>
      <c r="I36" s="651"/>
      <c r="J36" s="651"/>
      <c r="K36" s="651"/>
      <c r="L36" s="651"/>
      <c r="M36" s="651"/>
      <c r="N36" s="652"/>
      <c r="O36" s="652"/>
      <c r="P36" s="309">
        <f t="shared" si="2"/>
        <v>1</v>
      </c>
      <c r="R36" s="434">
        <f t="shared" si="5"/>
        <v>30</v>
      </c>
      <c r="S36" s="279">
        <f>SUM(R32:R46)</f>
        <v>690</v>
      </c>
      <c r="T36" s="279"/>
      <c r="U36" s="279"/>
      <c r="V36" s="279"/>
      <c r="W36" s="279"/>
      <c r="X36" s="279"/>
      <c r="Y36" s="279"/>
      <c r="Z36" s="279"/>
    </row>
    <row r="37" spans="1:26" ht="12.75" customHeight="1">
      <c r="A37" s="483">
        <f t="shared" si="4"/>
        <v>27</v>
      </c>
      <c r="B37" s="861">
        <v>19</v>
      </c>
      <c r="C37" s="912" t="s">
        <v>297</v>
      </c>
      <c r="D37" s="857"/>
      <c r="E37" s="412" t="s">
        <v>138</v>
      </c>
      <c r="F37" s="651">
        <v>1</v>
      </c>
      <c r="G37" s="651">
        <v>1</v>
      </c>
      <c r="H37" s="651"/>
      <c r="I37" s="651"/>
      <c r="J37" s="651"/>
      <c r="K37" s="651"/>
      <c r="L37" s="651"/>
      <c r="M37" s="651"/>
      <c r="N37" s="652"/>
      <c r="O37" s="652"/>
      <c r="P37" s="309">
        <f t="shared" si="2"/>
        <v>1</v>
      </c>
      <c r="R37" s="434">
        <f t="shared" si="5"/>
        <v>30</v>
      </c>
      <c r="S37" s="279"/>
      <c r="T37" s="279">
        <f>SUM(R32:R46)</f>
        <v>690</v>
      </c>
      <c r="U37" s="279"/>
      <c r="V37" s="279"/>
      <c r="W37" s="279"/>
      <c r="X37" s="279"/>
      <c r="Y37" s="279"/>
      <c r="Z37" s="279"/>
    </row>
    <row r="38" spans="1:26" ht="12.75" customHeight="1">
      <c r="A38" s="483">
        <f t="shared" si="4"/>
        <v>0</v>
      </c>
      <c r="B38" s="907"/>
      <c r="C38" s="858"/>
      <c r="D38" s="859"/>
      <c r="E38" s="412" t="s">
        <v>248</v>
      </c>
      <c r="F38" s="651"/>
      <c r="G38" s="651"/>
      <c r="H38" s="651">
        <v>1</v>
      </c>
      <c r="I38" s="651">
        <v>1</v>
      </c>
      <c r="J38" s="651"/>
      <c r="K38" s="651"/>
      <c r="L38" s="653"/>
      <c r="M38" s="653"/>
      <c r="N38" s="652"/>
      <c r="O38" s="652"/>
      <c r="P38" s="309">
        <f t="shared" si="2"/>
        <v>1</v>
      </c>
      <c r="R38" s="434">
        <f t="shared" si="5"/>
        <v>30</v>
      </c>
      <c r="S38" s="279"/>
      <c r="T38" s="279"/>
      <c r="U38" s="279"/>
      <c r="V38" s="279"/>
      <c r="W38" s="279"/>
      <c r="X38" s="279"/>
      <c r="Y38" s="279"/>
      <c r="Z38" s="279"/>
    </row>
    <row r="39" spans="1:26" s="457" customFormat="1" ht="12.75" customHeight="1">
      <c r="A39" s="483">
        <f t="shared" si="4"/>
        <v>30</v>
      </c>
      <c r="B39" s="484">
        <v>20</v>
      </c>
      <c r="C39" s="915" t="s">
        <v>298</v>
      </c>
      <c r="D39" s="916"/>
      <c r="E39" s="412" t="s">
        <v>248</v>
      </c>
      <c r="F39" s="651"/>
      <c r="G39" s="651"/>
      <c r="H39" s="651">
        <v>1</v>
      </c>
      <c r="I39" s="651">
        <v>1</v>
      </c>
      <c r="J39" s="651">
        <v>1</v>
      </c>
      <c r="K39" s="651">
        <v>1</v>
      </c>
      <c r="L39" s="653"/>
      <c r="M39" s="653"/>
      <c r="N39" s="652"/>
      <c r="O39" s="652"/>
      <c r="P39" s="309">
        <f t="shared" si="2"/>
        <v>2</v>
      </c>
      <c r="R39" s="434"/>
      <c r="S39" s="279"/>
      <c r="T39" s="279"/>
      <c r="U39" s="279"/>
      <c r="V39" s="279"/>
      <c r="W39" s="279"/>
      <c r="X39" s="279"/>
      <c r="Y39" s="279"/>
      <c r="Z39" s="279"/>
    </row>
    <row r="40" spans="1:26" ht="12.75" customHeight="1">
      <c r="A40" s="483">
        <f t="shared" si="4"/>
        <v>42</v>
      </c>
      <c r="B40" s="482">
        <v>21</v>
      </c>
      <c r="C40" s="910" t="s">
        <v>299</v>
      </c>
      <c r="D40" s="851"/>
      <c r="E40" s="412" t="s">
        <v>138</v>
      </c>
      <c r="F40" s="651">
        <v>1</v>
      </c>
      <c r="G40" s="651">
        <v>1</v>
      </c>
      <c r="H40" s="651">
        <v>2</v>
      </c>
      <c r="I40" s="651">
        <v>2</v>
      </c>
      <c r="J40" s="651">
        <v>3</v>
      </c>
      <c r="K40" s="651">
        <v>3</v>
      </c>
      <c r="L40" s="651"/>
      <c r="M40" s="651"/>
      <c r="N40" s="652"/>
      <c r="O40" s="652"/>
      <c r="P40" s="309">
        <f t="shared" si="2"/>
        <v>6</v>
      </c>
      <c r="R40" s="434">
        <f t="shared" si="5"/>
        <v>180</v>
      </c>
      <c r="S40" s="279"/>
      <c r="T40" s="279"/>
      <c r="U40" s="279"/>
      <c r="V40" s="279"/>
      <c r="W40" s="279"/>
      <c r="X40" s="279"/>
      <c r="Y40" s="279"/>
      <c r="Z40" s="279"/>
    </row>
    <row r="41" spans="1:26" ht="12.75" customHeight="1">
      <c r="A41" s="483">
        <f t="shared" si="4"/>
        <v>31</v>
      </c>
      <c r="B41" s="861">
        <v>22</v>
      </c>
      <c r="C41" s="919" t="s">
        <v>300</v>
      </c>
      <c r="D41" s="920"/>
      <c r="E41" s="414" t="s">
        <v>138</v>
      </c>
      <c r="F41" s="654"/>
      <c r="G41" s="654"/>
      <c r="H41" s="654">
        <v>1</v>
      </c>
      <c r="I41" s="654">
        <v>1</v>
      </c>
      <c r="J41" s="654">
        <v>1</v>
      </c>
      <c r="K41" s="654">
        <v>1</v>
      </c>
      <c r="L41" s="655"/>
      <c r="M41" s="655"/>
      <c r="N41" s="656"/>
      <c r="O41" s="656"/>
      <c r="P41" s="904">
        <f>SUM(F41:O42)/2</f>
        <v>3</v>
      </c>
      <c r="R41" s="434">
        <f t="shared" si="5"/>
        <v>90</v>
      </c>
      <c r="S41" s="279"/>
      <c r="T41" s="279"/>
      <c r="U41" s="279"/>
      <c r="V41" s="279"/>
      <c r="W41" s="279"/>
      <c r="X41" s="279"/>
      <c r="Y41" s="279"/>
      <c r="Z41" s="279"/>
    </row>
    <row r="42" spans="1:26" s="481" customFormat="1" ht="12.75" customHeight="1">
      <c r="A42" s="483">
        <f t="shared" si="4"/>
        <v>0</v>
      </c>
      <c r="B42" s="907"/>
      <c r="C42" s="921"/>
      <c r="D42" s="922"/>
      <c r="E42" s="414" t="s">
        <v>248</v>
      </c>
      <c r="F42" s="654"/>
      <c r="G42" s="654"/>
      <c r="H42" s="654"/>
      <c r="I42" s="654"/>
      <c r="J42" s="654">
        <v>1</v>
      </c>
      <c r="K42" s="654">
        <v>1</v>
      </c>
      <c r="L42" s="655"/>
      <c r="M42" s="655"/>
      <c r="N42" s="656"/>
      <c r="O42" s="656"/>
      <c r="P42" s="905"/>
      <c r="R42" s="434"/>
      <c r="S42" s="279"/>
      <c r="T42" s="279"/>
      <c r="U42" s="279"/>
      <c r="V42" s="279"/>
      <c r="W42" s="279"/>
      <c r="X42" s="279"/>
      <c r="Y42" s="279"/>
      <c r="Z42" s="279"/>
    </row>
    <row r="43" spans="1:26" s="481" customFormat="1" ht="12.75" customHeight="1">
      <c r="A43" s="483">
        <f t="shared" si="4"/>
        <v>42</v>
      </c>
      <c r="B43" s="861">
        <v>23</v>
      </c>
      <c r="C43" s="919" t="s">
        <v>301</v>
      </c>
      <c r="D43" s="920"/>
      <c r="E43" s="414" t="s">
        <v>138</v>
      </c>
      <c r="F43" s="654">
        <v>1</v>
      </c>
      <c r="G43" s="654"/>
      <c r="H43" s="654"/>
      <c r="I43" s="654"/>
      <c r="J43" s="654"/>
      <c r="K43" s="654"/>
      <c r="L43" s="655"/>
      <c r="M43" s="655"/>
      <c r="N43" s="656"/>
      <c r="O43" s="656"/>
      <c r="P43" s="904">
        <f>SUM(F43:O44)/2</f>
        <v>1</v>
      </c>
      <c r="R43" s="434"/>
      <c r="S43" s="279"/>
      <c r="T43" s="279"/>
      <c r="U43" s="279"/>
      <c r="V43" s="279"/>
      <c r="W43" s="279"/>
      <c r="X43" s="279"/>
      <c r="Y43" s="279"/>
      <c r="Z43" s="279"/>
    </row>
    <row r="44" spans="1:26" s="481" customFormat="1" ht="12.75" customHeight="1">
      <c r="A44" s="483">
        <f t="shared" si="4"/>
        <v>0</v>
      </c>
      <c r="B44" s="907"/>
      <c r="C44" s="921"/>
      <c r="D44" s="922"/>
      <c r="E44" s="414" t="s">
        <v>248</v>
      </c>
      <c r="F44" s="654"/>
      <c r="G44" s="654">
        <v>1</v>
      </c>
      <c r="H44" s="654"/>
      <c r="I44" s="654"/>
      <c r="J44" s="654"/>
      <c r="K44" s="654"/>
      <c r="L44" s="655"/>
      <c r="M44" s="655"/>
      <c r="N44" s="656"/>
      <c r="O44" s="656"/>
      <c r="P44" s="905"/>
      <c r="R44" s="434"/>
      <c r="S44" s="279"/>
      <c r="T44" s="279"/>
      <c r="U44" s="279"/>
      <c r="V44" s="279"/>
      <c r="W44" s="279"/>
      <c r="X44" s="279"/>
      <c r="Y44" s="279"/>
      <c r="Z44" s="279"/>
    </row>
    <row r="45" spans="1:26" s="481" customFormat="1" ht="12.75" customHeight="1">
      <c r="A45" s="483">
        <f t="shared" si="4"/>
        <v>24</v>
      </c>
      <c r="B45" s="484">
        <v>24</v>
      </c>
      <c r="C45" s="909" t="s">
        <v>282</v>
      </c>
      <c r="D45" s="923"/>
      <c r="E45" s="414" t="s">
        <v>138</v>
      </c>
      <c r="F45" s="651"/>
      <c r="G45" s="651"/>
      <c r="H45" s="651">
        <v>1</v>
      </c>
      <c r="I45" s="651">
        <v>1</v>
      </c>
      <c r="J45" s="651"/>
      <c r="K45" s="651"/>
      <c r="L45" s="657"/>
      <c r="M45" s="657"/>
      <c r="N45" s="658"/>
      <c r="O45" s="658"/>
      <c r="P45" s="310">
        <f t="shared" si="2"/>
        <v>1</v>
      </c>
      <c r="R45" s="434"/>
      <c r="S45" s="279"/>
      <c r="T45" s="279"/>
      <c r="U45" s="279"/>
      <c r="V45" s="279"/>
      <c r="W45" s="279"/>
      <c r="X45" s="279"/>
      <c r="Y45" s="279"/>
      <c r="Z45" s="279"/>
    </row>
    <row r="46" spans="1:26" ht="12.75" customHeight="1">
      <c r="A46" s="483">
        <f t="shared" si="4"/>
        <v>42</v>
      </c>
      <c r="B46" s="482">
        <v>25</v>
      </c>
      <c r="C46" s="909" t="s">
        <v>302</v>
      </c>
      <c r="D46" s="851"/>
      <c r="E46" s="412" t="s">
        <v>248</v>
      </c>
      <c r="F46" s="652"/>
      <c r="G46" s="652"/>
      <c r="H46" s="652"/>
      <c r="I46" s="652"/>
      <c r="J46" s="652"/>
      <c r="K46" s="652"/>
      <c r="L46" s="652">
        <v>6</v>
      </c>
      <c r="M46" s="652">
        <v>6</v>
      </c>
      <c r="N46" s="652">
        <v>4</v>
      </c>
      <c r="O46" s="652"/>
      <c r="P46" s="310">
        <f t="shared" si="2"/>
        <v>8</v>
      </c>
      <c r="R46" s="434">
        <f t="shared" si="5"/>
        <v>240</v>
      </c>
      <c r="S46" s="279"/>
      <c r="T46" s="279"/>
      <c r="U46" s="279"/>
      <c r="V46" s="279"/>
      <c r="W46" s="279"/>
      <c r="X46" s="279"/>
      <c r="Y46" s="279"/>
      <c r="Z46" s="279"/>
    </row>
    <row r="47" spans="1:26" ht="12.75" customHeight="1">
      <c r="A47" s="279"/>
      <c r="B47" s="311" t="s">
        <v>91</v>
      </c>
      <c r="C47" s="312"/>
      <c r="D47" s="313"/>
      <c r="E47" s="313"/>
      <c r="F47" s="314">
        <f t="shared" ref="F47:O47" si="6">SUM(F32:F46)</f>
        <v>5</v>
      </c>
      <c r="G47" s="314">
        <f t="shared" si="6"/>
        <v>5</v>
      </c>
      <c r="H47" s="314">
        <f t="shared" si="6"/>
        <v>6</v>
      </c>
      <c r="I47" s="314">
        <f t="shared" si="6"/>
        <v>6</v>
      </c>
      <c r="J47" s="314">
        <f t="shared" si="6"/>
        <v>7</v>
      </c>
      <c r="K47" s="314">
        <f t="shared" si="6"/>
        <v>7</v>
      </c>
      <c r="L47" s="314">
        <f t="shared" si="6"/>
        <v>7</v>
      </c>
      <c r="M47" s="314">
        <f t="shared" si="6"/>
        <v>7</v>
      </c>
      <c r="N47" s="314">
        <f t="shared" si="6"/>
        <v>4</v>
      </c>
      <c r="O47" s="314">
        <f t="shared" si="6"/>
        <v>0</v>
      </c>
      <c r="P47" s="314">
        <f t="shared" si="2"/>
        <v>27</v>
      </c>
      <c r="R47" s="296"/>
      <c r="S47" s="279"/>
      <c r="T47" s="279"/>
      <c r="U47" s="279"/>
      <c r="V47" s="279"/>
      <c r="W47" s="279"/>
      <c r="X47" s="279"/>
      <c r="Y47" s="279"/>
      <c r="Z47" s="279"/>
    </row>
    <row r="48" spans="1:26" ht="12.75" customHeight="1">
      <c r="A48" s="404">
        <f t="shared" ref="A48:A54" si="7">LEN(C48)</f>
        <v>38</v>
      </c>
      <c r="B48" s="299">
        <v>26</v>
      </c>
      <c r="C48" s="910" t="s">
        <v>303</v>
      </c>
      <c r="D48" s="851"/>
      <c r="E48" s="412" t="s">
        <v>248</v>
      </c>
      <c r="F48" s="659"/>
      <c r="G48" s="659"/>
      <c r="H48" s="659"/>
      <c r="I48" s="659"/>
      <c r="J48" s="659"/>
      <c r="K48" s="659"/>
      <c r="L48" s="659"/>
      <c r="M48" s="659"/>
      <c r="N48" s="659">
        <v>3</v>
      </c>
      <c r="O48" s="659"/>
      <c r="P48" s="309">
        <f t="shared" si="2"/>
        <v>1.5</v>
      </c>
      <c r="R48" s="434">
        <f>SUM(P48*30)</f>
        <v>45</v>
      </c>
      <c r="S48" s="279"/>
      <c r="T48" s="279"/>
      <c r="U48" s="279"/>
      <c r="V48" s="279"/>
      <c r="W48" s="279"/>
      <c r="X48" s="279"/>
      <c r="Y48" s="279"/>
      <c r="Z48" s="279"/>
    </row>
    <row r="49" spans="1:26" s="471" customFormat="1" ht="12.75" customHeight="1">
      <c r="A49" s="483">
        <f t="shared" si="7"/>
        <v>33</v>
      </c>
      <c r="B49" s="299">
        <v>27</v>
      </c>
      <c r="C49" s="917" t="s">
        <v>346</v>
      </c>
      <c r="D49" s="918"/>
      <c r="E49" s="556" t="s">
        <v>306</v>
      </c>
      <c r="F49" s="555"/>
      <c r="G49" s="555"/>
      <c r="H49" s="555"/>
      <c r="I49" s="555"/>
      <c r="J49" s="555"/>
      <c r="K49" s="555"/>
      <c r="L49" s="540"/>
      <c r="M49" s="540"/>
      <c r="N49" s="540"/>
      <c r="O49" s="660">
        <v>6</v>
      </c>
      <c r="P49" s="88">
        <f t="shared" si="2"/>
        <v>3</v>
      </c>
      <c r="R49" s="434"/>
      <c r="S49" s="279"/>
      <c r="T49" s="279"/>
      <c r="U49" s="279"/>
      <c r="V49" s="279"/>
      <c r="W49" s="279"/>
      <c r="X49" s="279"/>
      <c r="Y49" s="279"/>
      <c r="Z49" s="279"/>
    </row>
    <row r="50" spans="1:26" ht="12.75" customHeight="1">
      <c r="A50" s="483">
        <f t="shared" si="7"/>
        <v>32</v>
      </c>
      <c r="B50" s="299">
        <v>28</v>
      </c>
      <c r="C50" s="720" t="s">
        <v>347</v>
      </c>
      <c r="D50" s="721"/>
      <c r="E50" s="71" t="s">
        <v>306</v>
      </c>
      <c r="F50" s="91"/>
      <c r="G50" s="91"/>
      <c r="H50" s="91"/>
      <c r="I50" s="91"/>
      <c r="J50" s="91"/>
      <c r="K50" s="91"/>
      <c r="L50" s="91"/>
      <c r="M50" s="91"/>
      <c r="N50" s="91"/>
      <c r="O50" s="82">
        <v>1</v>
      </c>
      <c r="P50" s="88">
        <f t="shared" si="2"/>
        <v>0.5</v>
      </c>
      <c r="R50" s="403"/>
      <c r="S50" s="279"/>
      <c r="T50" s="279"/>
      <c r="U50" s="279"/>
      <c r="V50" s="279"/>
      <c r="W50" s="279"/>
      <c r="X50" s="279"/>
      <c r="Y50" s="279"/>
      <c r="Z50" s="279"/>
    </row>
    <row r="51" spans="1:26" ht="12.75" customHeight="1">
      <c r="A51" s="483">
        <f t="shared" si="7"/>
        <v>18</v>
      </c>
      <c r="B51" s="861">
        <v>29</v>
      </c>
      <c r="C51" s="914" t="s">
        <v>147</v>
      </c>
      <c r="D51" s="857"/>
      <c r="E51" s="412" t="s">
        <v>248</v>
      </c>
      <c r="F51" s="652">
        <v>1</v>
      </c>
      <c r="G51" s="652">
        <v>1</v>
      </c>
      <c r="H51" s="652">
        <v>1</v>
      </c>
      <c r="I51" s="652">
        <v>1</v>
      </c>
      <c r="J51" s="652">
        <v>1</v>
      </c>
      <c r="K51" s="652">
        <v>1</v>
      </c>
      <c r="L51" s="652">
        <v>6</v>
      </c>
      <c r="M51" s="652">
        <v>6</v>
      </c>
      <c r="N51" s="652"/>
      <c r="O51" s="652"/>
      <c r="P51" s="309">
        <f t="shared" si="2"/>
        <v>9</v>
      </c>
      <c r="R51" s="434">
        <f>SUM(P51*30)</f>
        <v>270</v>
      </c>
      <c r="S51" s="279">
        <f>SUM(R48:R52)</f>
        <v>765</v>
      </c>
      <c r="T51" s="279" t="e">
        <f>SUM(R48,#REF!,R51,R52)</f>
        <v>#REF!</v>
      </c>
      <c r="U51" s="279"/>
      <c r="V51" s="279"/>
      <c r="W51" s="279"/>
      <c r="X51" s="279"/>
      <c r="Y51" s="279"/>
      <c r="Z51" s="279"/>
    </row>
    <row r="52" spans="1:26" ht="12.75" customHeight="1">
      <c r="A52" s="483">
        <f t="shared" si="7"/>
        <v>0</v>
      </c>
      <c r="B52" s="907"/>
      <c r="C52" s="858"/>
      <c r="D52" s="859"/>
      <c r="E52" s="412" t="s">
        <v>138</v>
      </c>
      <c r="F52" s="652">
        <v>5</v>
      </c>
      <c r="G52" s="652">
        <v>5</v>
      </c>
      <c r="H52" s="652">
        <v>5</v>
      </c>
      <c r="I52" s="652">
        <v>5</v>
      </c>
      <c r="J52" s="652">
        <v>5</v>
      </c>
      <c r="K52" s="652">
        <v>5</v>
      </c>
      <c r="L52" s="652"/>
      <c r="M52" s="652"/>
      <c r="N52" s="652"/>
      <c r="O52" s="652"/>
      <c r="P52" s="309">
        <f t="shared" si="2"/>
        <v>15</v>
      </c>
      <c r="R52" s="434">
        <f>SUM(P52*30)</f>
        <v>450</v>
      </c>
      <c r="S52" s="279"/>
      <c r="T52" s="279"/>
      <c r="U52" s="279"/>
      <c r="V52" s="279"/>
      <c r="W52" s="279"/>
      <c r="X52" s="279"/>
      <c r="Y52" s="279"/>
      <c r="Z52" s="279"/>
    </row>
    <row r="53" spans="1:26" ht="12.75" customHeight="1">
      <c r="A53" s="483">
        <f t="shared" si="7"/>
        <v>17</v>
      </c>
      <c r="B53" s="861">
        <v>30</v>
      </c>
      <c r="C53" s="908" t="s">
        <v>225</v>
      </c>
      <c r="D53" s="857"/>
      <c r="E53" s="415" t="s">
        <v>138</v>
      </c>
      <c r="F53" s="416"/>
      <c r="G53" s="416"/>
      <c r="H53" s="416"/>
      <c r="I53" s="416"/>
      <c r="J53" s="416"/>
      <c r="K53" s="416" t="s">
        <v>98</v>
      </c>
      <c r="L53" s="416"/>
      <c r="M53" s="416"/>
      <c r="N53" s="416"/>
      <c r="O53" s="416"/>
      <c r="P53" s="309">
        <f t="shared" si="2"/>
        <v>0</v>
      </c>
      <c r="Q53" s="296"/>
      <c r="S53" s="279"/>
      <c r="T53" s="279"/>
      <c r="U53" s="279"/>
      <c r="V53" s="279"/>
      <c r="W53" s="279"/>
      <c r="X53" s="279"/>
      <c r="Y53" s="279"/>
      <c r="Z53" s="279"/>
    </row>
    <row r="54" spans="1:26" ht="12.75" customHeight="1">
      <c r="A54" s="483">
        <f t="shared" si="7"/>
        <v>0</v>
      </c>
      <c r="B54" s="907"/>
      <c r="C54" s="858"/>
      <c r="D54" s="859"/>
      <c r="E54" s="415" t="s">
        <v>248</v>
      </c>
      <c r="F54" s="416"/>
      <c r="G54" s="416"/>
      <c r="H54" s="416"/>
      <c r="I54" s="416"/>
      <c r="J54" s="416"/>
      <c r="K54" s="416"/>
      <c r="L54" s="416"/>
      <c r="M54" s="416" t="s">
        <v>98</v>
      </c>
      <c r="N54" s="416"/>
      <c r="O54" s="416"/>
      <c r="P54" s="309">
        <f t="shared" si="2"/>
        <v>0</v>
      </c>
      <c r="Q54" s="296"/>
      <c r="R54" s="279"/>
      <c r="S54" s="279"/>
      <c r="T54" s="279"/>
      <c r="U54" s="279"/>
      <c r="V54" s="279"/>
      <c r="W54" s="279"/>
      <c r="X54" s="279"/>
      <c r="Y54" s="279"/>
      <c r="Z54" s="279"/>
    </row>
    <row r="55" spans="1:26" ht="12.75" customHeight="1">
      <c r="A55" s="279"/>
      <c r="B55" s="315" t="s">
        <v>99</v>
      </c>
      <c r="C55" s="316"/>
      <c r="D55" s="317"/>
      <c r="E55" s="317"/>
      <c r="F55" s="318">
        <f t="shared" ref="F55:O55" si="8">SUM(F48:F54)</f>
        <v>6</v>
      </c>
      <c r="G55" s="318">
        <f t="shared" si="8"/>
        <v>6</v>
      </c>
      <c r="H55" s="318">
        <f t="shared" si="8"/>
        <v>6</v>
      </c>
      <c r="I55" s="318">
        <f t="shared" si="8"/>
        <v>6</v>
      </c>
      <c r="J55" s="318">
        <f t="shared" si="8"/>
        <v>6</v>
      </c>
      <c r="K55" s="318">
        <f t="shared" si="8"/>
        <v>6</v>
      </c>
      <c r="L55" s="318">
        <f t="shared" si="8"/>
        <v>6</v>
      </c>
      <c r="M55" s="318">
        <f t="shared" si="8"/>
        <v>6</v>
      </c>
      <c r="N55" s="318">
        <f t="shared" si="8"/>
        <v>3</v>
      </c>
      <c r="O55" s="318">
        <f t="shared" si="8"/>
        <v>7</v>
      </c>
      <c r="P55" s="314">
        <f t="shared" si="2"/>
        <v>29</v>
      </c>
      <c r="Q55" s="296"/>
      <c r="R55" s="279"/>
      <c r="S55" s="279"/>
      <c r="T55" s="279"/>
      <c r="U55" s="279"/>
      <c r="V55" s="279"/>
      <c r="W55" s="279"/>
      <c r="X55" s="279"/>
      <c r="Y55" s="279"/>
      <c r="Z55" s="279"/>
    </row>
    <row r="56" spans="1:26" ht="12.75" customHeight="1">
      <c r="A56" s="279"/>
      <c r="B56" s="319" t="s">
        <v>106</v>
      </c>
      <c r="C56" s="320"/>
      <c r="D56" s="321"/>
      <c r="E56" s="322"/>
      <c r="F56" s="323">
        <f t="shared" ref="F56:O56" si="9">SUM(F55,F47)</f>
        <v>11</v>
      </c>
      <c r="G56" s="323">
        <f t="shared" si="9"/>
        <v>11</v>
      </c>
      <c r="H56" s="323">
        <f t="shared" si="9"/>
        <v>12</v>
      </c>
      <c r="I56" s="323">
        <f t="shared" si="9"/>
        <v>12</v>
      </c>
      <c r="J56" s="323">
        <f t="shared" si="9"/>
        <v>13</v>
      </c>
      <c r="K56" s="323">
        <f t="shared" si="9"/>
        <v>13</v>
      </c>
      <c r="L56" s="323">
        <f t="shared" si="9"/>
        <v>13</v>
      </c>
      <c r="M56" s="323">
        <f t="shared" si="9"/>
        <v>13</v>
      </c>
      <c r="N56" s="323">
        <f t="shared" si="9"/>
        <v>7</v>
      </c>
      <c r="O56" s="323">
        <f t="shared" si="9"/>
        <v>7</v>
      </c>
      <c r="P56" s="324">
        <f t="shared" si="2"/>
        <v>56</v>
      </c>
      <c r="Q56" s="296"/>
      <c r="R56" s="279"/>
      <c r="S56" s="279"/>
      <c r="T56" s="279"/>
      <c r="U56" s="279"/>
      <c r="V56" s="279"/>
      <c r="W56" s="279"/>
      <c r="X56" s="279"/>
      <c r="Y56" s="279"/>
      <c r="Z56" s="279"/>
    </row>
    <row r="57" spans="1:26" ht="12.75" customHeight="1">
      <c r="A57" s="279"/>
      <c r="B57" s="906" t="s">
        <v>112</v>
      </c>
      <c r="C57" s="853"/>
      <c r="D57" s="853"/>
      <c r="E57" s="851"/>
      <c r="F57" s="431">
        <v>11</v>
      </c>
      <c r="G57" s="431">
        <v>11</v>
      </c>
      <c r="H57" s="431">
        <v>12</v>
      </c>
      <c r="I57" s="431">
        <v>12</v>
      </c>
      <c r="J57" s="431">
        <v>13</v>
      </c>
      <c r="K57" s="431">
        <v>13</v>
      </c>
      <c r="L57" s="431">
        <v>13</v>
      </c>
      <c r="M57" s="431">
        <v>13</v>
      </c>
      <c r="N57" s="429">
        <v>7</v>
      </c>
      <c r="O57" s="429">
        <v>7</v>
      </c>
      <c r="P57" s="324">
        <f>SUM(F57:M57)/2+N57</f>
        <v>56</v>
      </c>
      <c r="Q57" s="296"/>
      <c r="R57" s="279" t="s">
        <v>110</v>
      </c>
      <c r="S57" s="279"/>
      <c r="T57" s="279"/>
      <c r="U57" s="279"/>
      <c r="V57" s="279"/>
      <c r="W57" s="279"/>
      <c r="X57" s="279"/>
      <c r="Y57" s="279"/>
      <c r="Z57" s="279"/>
    </row>
    <row r="58" spans="1:26" ht="12.75" customHeight="1">
      <c r="A58" s="279"/>
      <c r="B58" s="875" t="s">
        <v>114</v>
      </c>
      <c r="C58" s="853"/>
      <c r="D58" s="853"/>
      <c r="E58" s="851"/>
      <c r="F58" s="325"/>
      <c r="G58" s="290"/>
      <c r="H58" s="290"/>
      <c r="I58" s="290"/>
      <c r="J58" s="290"/>
      <c r="K58" s="290" t="s">
        <v>138</v>
      </c>
      <c r="L58" s="290"/>
      <c r="M58" s="290"/>
      <c r="N58" s="290" t="s">
        <v>248</v>
      </c>
      <c r="O58" s="290"/>
      <c r="P58" s="299">
        <f>COUNTA(F58:O58)</f>
        <v>2</v>
      </c>
      <c r="Q58" s="296"/>
      <c r="R58" s="279"/>
      <c r="S58" s="279"/>
      <c r="T58" s="279"/>
      <c r="U58" s="279"/>
      <c r="V58" s="279"/>
      <c r="W58" s="279"/>
      <c r="X58" s="279"/>
      <c r="Y58" s="279"/>
      <c r="Z58" s="279"/>
    </row>
    <row r="59" spans="1:26" ht="28.5" customHeight="1">
      <c r="A59" s="279"/>
      <c r="B59" s="876" t="s">
        <v>59</v>
      </c>
      <c r="C59" s="853"/>
      <c r="D59" s="853"/>
      <c r="E59" s="851"/>
      <c r="F59" s="326">
        <f t="shared" ref="F59:O59" si="10">F27+F56+F31</f>
        <v>34</v>
      </c>
      <c r="G59" s="326">
        <f t="shared" si="10"/>
        <v>34</v>
      </c>
      <c r="H59" s="326">
        <f t="shared" si="10"/>
        <v>35</v>
      </c>
      <c r="I59" s="326">
        <f t="shared" si="10"/>
        <v>35</v>
      </c>
      <c r="J59" s="326">
        <f t="shared" si="10"/>
        <v>36</v>
      </c>
      <c r="K59" s="326">
        <f t="shared" si="10"/>
        <v>36</v>
      </c>
      <c r="L59" s="326">
        <f t="shared" si="10"/>
        <v>36</v>
      </c>
      <c r="M59" s="326">
        <f t="shared" si="10"/>
        <v>36</v>
      </c>
      <c r="N59" s="326">
        <f t="shared" si="10"/>
        <v>26</v>
      </c>
      <c r="O59" s="326">
        <f t="shared" si="10"/>
        <v>24</v>
      </c>
      <c r="P59" s="328">
        <f>SUM(F59:O59)/2</f>
        <v>166</v>
      </c>
      <c r="Q59" s="296"/>
      <c r="R59" s="279"/>
      <c r="S59" s="279"/>
      <c r="T59" s="279"/>
      <c r="U59" s="279"/>
      <c r="V59" s="279"/>
      <c r="W59" s="279"/>
      <c r="X59" s="279"/>
      <c r="Y59" s="279"/>
      <c r="Z59" s="279"/>
    </row>
    <row r="60" spans="1:26" ht="25.5" customHeight="1">
      <c r="A60" s="279"/>
      <c r="B60" s="877"/>
      <c r="C60" s="788" t="s">
        <v>276</v>
      </c>
      <c r="D60" s="850" t="s">
        <v>116</v>
      </c>
      <c r="E60" s="851"/>
      <c r="F60" s="329">
        <v>1</v>
      </c>
      <c r="G60" s="329">
        <v>1</v>
      </c>
      <c r="H60" s="329">
        <v>1</v>
      </c>
      <c r="I60" s="329">
        <v>1</v>
      </c>
      <c r="J60" s="329"/>
      <c r="K60" s="329"/>
      <c r="L60" s="329"/>
      <c r="M60" s="329"/>
      <c r="N60" s="329">
        <v>2</v>
      </c>
      <c r="O60" s="329">
        <v>2</v>
      </c>
      <c r="P60" s="848">
        <f>SUM(F60:O61)/2</f>
        <v>4</v>
      </c>
      <c r="Q60" s="296"/>
      <c r="R60" s="279"/>
      <c r="S60" s="279"/>
      <c r="T60" s="279"/>
      <c r="U60" s="279"/>
      <c r="V60" s="279"/>
      <c r="W60" s="279"/>
      <c r="X60" s="279"/>
      <c r="Y60" s="279"/>
      <c r="Z60" s="279"/>
    </row>
    <row r="61" spans="1:26" s="459" customFormat="1" ht="18" customHeight="1">
      <c r="A61" s="279"/>
      <c r="B61" s="849"/>
      <c r="C61" s="789"/>
      <c r="D61" s="850" t="s">
        <v>39</v>
      </c>
      <c r="E61" s="851"/>
      <c r="F61" s="329"/>
      <c r="G61" s="329"/>
      <c r="H61" s="329"/>
      <c r="I61" s="329"/>
      <c r="J61" s="329"/>
      <c r="K61" s="329"/>
      <c r="L61" s="329"/>
      <c r="M61" s="329"/>
      <c r="N61" s="329"/>
      <c r="O61" s="329"/>
      <c r="P61" s="849"/>
      <c r="Q61" s="296"/>
      <c r="R61" s="279"/>
      <c r="S61" s="279"/>
      <c r="T61" s="279"/>
      <c r="U61" s="279"/>
      <c r="V61" s="279"/>
      <c r="W61" s="279"/>
      <c r="X61" s="279"/>
      <c r="Y61" s="279"/>
      <c r="Z61" s="279"/>
    </row>
    <row r="62" spans="1:26" ht="12.75" customHeight="1">
      <c r="A62" s="279"/>
      <c r="B62" s="297">
        <v>1</v>
      </c>
      <c r="C62" s="882" t="s">
        <v>117</v>
      </c>
      <c r="D62" s="853"/>
      <c r="E62" s="851"/>
      <c r="F62" s="117">
        <v>1</v>
      </c>
      <c r="G62" s="117">
        <v>1</v>
      </c>
      <c r="H62" s="117">
        <v>1</v>
      </c>
      <c r="I62" s="117">
        <v>1</v>
      </c>
      <c r="J62" s="117">
        <v>1</v>
      </c>
      <c r="K62" s="117">
        <v>1</v>
      </c>
      <c r="L62" s="117">
        <v>1</v>
      </c>
      <c r="M62" s="117">
        <v>1</v>
      </c>
      <c r="N62" s="117">
        <v>1</v>
      </c>
      <c r="O62" s="117">
        <v>1</v>
      </c>
      <c r="P62" s="418" t="s">
        <v>137</v>
      </c>
      <c r="Q62" s="279"/>
      <c r="R62" s="279"/>
      <c r="S62" s="279"/>
      <c r="T62" s="279"/>
      <c r="U62" s="279"/>
      <c r="V62" s="279"/>
      <c r="W62" s="279"/>
      <c r="X62" s="279"/>
      <c r="Y62" s="279"/>
      <c r="Z62" s="279"/>
    </row>
    <row r="63" spans="1:26" ht="12.75" customHeight="1">
      <c r="A63" s="279"/>
      <c r="B63" s="297">
        <v>2</v>
      </c>
      <c r="C63" s="702" t="s">
        <v>342</v>
      </c>
      <c r="D63" s="703"/>
      <c r="E63" s="704"/>
      <c r="F63" s="117"/>
      <c r="G63" s="117"/>
      <c r="H63" s="117">
        <v>1</v>
      </c>
      <c r="I63" s="117">
        <v>1</v>
      </c>
      <c r="J63" s="117">
        <v>1</v>
      </c>
      <c r="K63" s="117">
        <v>1</v>
      </c>
      <c r="L63" s="417"/>
      <c r="M63" s="419"/>
      <c r="N63" s="419"/>
      <c r="O63" s="419"/>
      <c r="P63" s="418" t="s">
        <v>137</v>
      </c>
      <c r="Q63" s="279"/>
      <c r="R63" s="279"/>
      <c r="S63" s="279"/>
      <c r="T63" s="279"/>
      <c r="U63" s="279"/>
      <c r="V63" s="279"/>
      <c r="W63" s="279"/>
      <c r="X63" s="279"/>
      <c r="Y63" s="279"/>
      <c r="Z63" s="279"/>
    </row>
    <row r="64" spans="1:26" ht="12.75" customHeight="1">
      <c r="A64" s="279"/>
      <c r="B64" s="297">
        <v>3</v>
      </c>
      <c r="C64" s="881" t="s">
        <v>119</v>
      </c>
      <c r="D64" s="853"/>
      <c r="E64" s="851"/>
      <c r="F64" s="417"/>
      <c r="G64" s="417"/>
      <c r="H64" s="417"/>
      <c r="I64" s="417"/>
      <c r="J64" s="417"/>
      <c r="K64" s="417"/>
      <c r="L64" s="417"/>
      <c r="M64" s="419"/>
      <c r="N64" s="419"/>
      <c r="O64" s="419"/>
      <c r="P64" s="418" t="s">
        <v>137</v>
      </c>
      <c r="Q64" s="279"/>
      <c r="R64" s="279"/>
      <c r="S64" s="279"/>
      <c r="T64" s="279"/>
      <c r="U64" s="279"/>
      <c r="V64" s="279"/>
      <c r="W64" s="279"/>
      <c r="X64" s="279"/>
      <c r="Y64" s="279"/>
      <c r="Z64" s="279"/>
    </row>
    <row r="65" spans="1:26" ht="12.75" customHeight="1">
      <c r="A65" s="279"/>
      <c r="B65" s="297">
        <v>4</v>
      </c>
      <c r="C65" s="881" t="s">
        <v>120</v>
      </c>
      <c r="D65" s="853"/>
      <c r="E65" s="851"/>
      <c r="F65" s="417"/>
      <c r="G65" s="417"/>
      <c r="H65" s="417"/>
      <c r="I65" s="417"/>
      <c r="J65" s="417"/>
      <c r="K65" s="417"/>
      <c r="L65" s="417"/>
      <c r="M65" s="419"/>
      <c r="N65" s="419"/>
      <c r="O65" s="419"/>
      <c r="P65" s="418" t="s">
        <v>137</v>
      </c>
      <c r="Q65" s="279"/>
      <c r="R65" s="279"/>
      <c r="S65" s="279"/>
      <c r="T65" s="279"/>
      <c r="U65" s="279"/>
      <c r="V65" s="279"/>
      <c r="W65" s="279"/>
      <c r="X65" s="279"/>
      <c r="Y65" s="279"/>
      <c r="Z65" s="279"/>
    </row>
    <row r="66" spans="1:26" ht="12.75" customHeight="1">
      <c r="A66" s="279"/>
      <c r="B66" s="297">
        <v>5</v>
      </c>
      <c r="C66" s="881" t="s">
        <v>121</v>
      </c>
      <c r="D66" s="853"/>
      <c r="E66" s="851"/>
      <c r="F66" s="417"/>
      <c r="G66" s="417"/>
      <c r="H66" s="417"/>
      <c r="I66" s="417"/>
      <c r="J66" s="417"/>
      <c r="K66" s="417"/>
      <c r="L66" s="417"/>
      <c r="M66" s="419"/>
      <c r="N66" s="419"/>
      <c r="O66" s="419"/>
      <c r="P66" s="418" t="s">
        <v>137</v>
      </c>
      <c r="Q66" s="279"/>
      <c r="R66" s="279"/>
      <c r="S66" s="279"/>
      <c r="T66" s="279"/>
      <c r="U66" s="279"/>
      <c r="V66" s="279"/>
      <c r="W66" s="279"/>
      <c r="X66" s="279"/>
      <c r="Y66" s="279"/>
      <c r="Z66" s="279"/>
    </row>
    <row r="67" spans="1:26" ht="12.75" customHeight="1">
      <c r="A67" s="279"/>
      <c r="B67" s="297">
        <v>6</v>
      </c>
      <c r="C67" s="881" t="s">
        <v>122</v>
      </c>
      <c r="D67" s="853"/>
      <c r="E67" s="851"/>
      <c r="F67" s="417"/>
      <c r="G67" s="417"/>
      <c r="H67" s="417"/>
      <c r="I67" s="417"/>
      <c r="J67" s="417"/>
      <c r="K67" s="417"/>
      <c r="L67" s="417"/>
      <c r="M67" s="419"/>
      <c r="N67" s="419"/>
      <c r="O67" s="419"/>
      <c r="P67" s="418" t="s">
        <v>137</v>
      </c>
      <c r="Q67" s="279"/>
      <c r="R67" s="279"/>
      <c r="S67" s="279"/>
      <c r="T67" s="279"/>
      <c r="U67" s="279"/>
      <c r="V67" s="279"/>
      <c r="W67" s="279"/>
      <c r="X67" s="279"/>
      <c r="Y67" s="279"/>
      <c r="Z67" s="279"/>
    </row>
    <row r="68" spans="1:26" ht="12.75" customHeight="1">
      <c r="A68" s="279"/>
      <c r="B68" s="297">
        <v>7</v>
      </c>
      <c r="C68" s="881" t="s">
        <v>123</v>
      </c>
      <c r="D68" s="853"/>
      <c r="E68" s="851"/>
      <c r="F68" s="417"/>
      <c r="G68" s="417"/>
      <c r="H68" s="417"/>
      <c r="I68" s="417"/>
      <c r="J68" s="417"/>
      <c r="K68" s="417"/>
      <c r="L68" s="417"/>
      <c r="M68" s="419"/>
      <c r="N68" s="419"/>
      <c r="O68" s="419"/>
      <c r="P68" s="418" t="s">
        <v>137</v>
      </c>
      <c r="Q68" s="279"/>
      <c r="R68" s="279"/>
      <c r="S68" s="279"/>
      <c r="T68" s="279"/>
      <c r="U68" s="279"/>
      <c r="V68" s="279"/>
      <c r="W68" s="279"/>
      <c r="X68" s="279"/>
      <c r="Y68" s="279"/>
      <c r="Z68" s="279"/>
    </row>
    <row r="69" spans="1:26" ht="12.75" customHeight="1">
      <c r="A69" s="279"/>
      <c r="B69" s="297">
        <v>8</v>
      </c>
      <c r="C69" s="881" t="s">
        <v>124</v>
      </c>
      <c r="D69" s="853"/>
      <c r="E69" s="851"/>
      <c r="F69" s="417"/>
      <c r="G69" s="417"/>
      <c r="H69" s="417"/>
      <c r="I69" s="417"/>
      <c r="J69" s="417"/>
      <c r="K69" s="417"/>
      <c r="L69" s="417"/>
      <c r="M69" s="419"/>
      <c r="N69" s="419"/>
      <c r="O69" s="419"/>
      <c r="P69" s="418" t="s">
        <v>137</v>
      </c>
      <c r="Q69" s="279"/>
      <c r="R69" s="279"/>
      <c r="S69" s="279"/>
      <c r="T69" s="279"/>
      <c r="U69" s="279"/>
      <c r="V69" s="279"/>
      <c r="W69" s="279"/>
      <c r="X69" s="279"/>
      <c r="Y69" s="279"/>
      <c r="Z69" s="279"/>
    </row>
    <row r="70" spans="1:26" ht="12.75" customHeight="1">
      <c r="A70" s="279"/>
      <c r="B70" s="297">
        <v>9</v>
      </c>
      <c r="C70" s="881" t="s">
        <v>125</v>
      </c>
      <c r="D70" s="853"/>
      <c r="E70" s="851"/>
      <c r="F70" s="417" t="s">
        <v>126</v>
      </c>
      <c r="G70" s="417"/>
      <c r="H70" s="417"/>
      <c r="I70" s="417"/>
      <c r="J70" s="417"/>
      <c r="K70" s="417"/>
      <c r="L70" s="417"/>
      <c r="M70" s="419"/>
      <c r="N70" s="419"/>
      <c r="O70" s="419" t="s">
        <v>126</v>
      </c>
      <c r="P70" s="418" t="s">
        <v>137</v>
      </c>
      <c r="Q70" s="279"/>
      <c r="R70" s="279"/>
      <c r="S70" s="279"/>
      <c r="T70" s="279"/>
      <c r="U70" s="279"/>
      <c r="V70" s="279"/>
      <c r="W70" s="279"/>
      <c r="X70" s="279"/>
      <c r="Y70" s="279"/>
      <c r="Z70" s="279"/>
    </row>
    <row r="71" spans="1:26" ht="12.75" customHeight="1">
      <c r="A71" s="279"/>
      <c r="B71" s="297">
        <v>10</v>
      </c>
      <c r="C71" s="881" t="s">
        <v>128</v>
      </c>
      <c r="D71" s="853"/>
      <c r="E71" s="851"/>
      <c r="F71" s="417"/>
      <c r="G71" s="417"/>
      <c r="H71" s="417"/>
      <c r="I71" s="417"/>
      <c r="J71" s="417"/>
      <c r="K71" s="417"/>
      <c r="L71" s="417"/>
      <c r="M71" s="419"/>
      <c r="N71" s="419"/>
      <c r="O71" s="419"/>
      <c r="P71" s="418" t="s">
        <v>137</v>
      </c>
      <c r="Q71" s="279"/>
      <c r="R71" s="279"/>
      <c r="S71" s="279"/>
      <c r="T71" s="279"/>
      <c r="U71" s="279"/>
      <c r="V71" s="279"/>
      <c r="W71" s="279"/>
      <c r="X71" s="279"/>
      <c r="Y71" s="279"/>
      <c r="Z71" s="279"/>
    </row>
    <row r="72" spans="1:26" ht="12.75" customHeight="1">
      <c r="A72" s="330"/>
      <c r="B72" s="878" t="s">
        <v>129</v>
      </c>
      <c r="C72" s="853"/>
      <c r="D72" s="853"/>
      <c r="E72" s="851"/>
      <c r="F72" s="326">
        <f t="shared" ref="F72:O72" si="11">SUM(F60:F71)</f>
        <v>2</v>
      </c>
      <c r="G72" s="326">
        <f t="shared" si="11"/>
        <v>2</v>
      </c>
      <c r="H72" s="326">
        <f t="shared" si="11"/>
        <v>3</v>
      </c>
      <c r="I72" s="326">
        <f t="shared" si="11"/>
        <v>3</v>
      </c>
      <c r="J72" s="326">
        <f t="shared" si="11"/>
        <v>2</v>
      </c>
      <c r="K72" s="326">
        <f t="shared" si="11"/>
        <v>2</v>
      </c>
      <c r="L72" s="326">
        <f t="shared" si="11"/>
        <v>1</v>
      </c>
      <c r="M72" s="326">
        <f t="shared" si="11"/>
        <v>1</v>
      </c>
      <c r="N72" s="326">
        <f t="shared" si="11"/>
        <v>3</v>
      </c>
      <c r="O72" s="326">
        <f t="shared" si="11"/>
        <v>3</v>
      </c>
      <c r="P72" s="327">
        <f>SUM(F72:O72)</f>
        <v>22</v>
      </c>
      <c r="Q72" s="330"/>
      <c r="R72" s="330"/>
      <c r="S72" s="330"/>
      <c r="T72" s="330"/>
      <c r="U72" s="330"/>
      <c r="V72" s="330"/>
      <c r="W72" s="330"/>
      <c r="X72" s="330"/>
      <c r="Y72" s="330"/>
      <c r="Z72" s="279"/>
    </row>
    <row r="73" spans="1:26" ht="12.75" customHeight="1">
      <c r="A73" s="330"/>
      <c r="B73" s="420"/>
      <c r="C73" s="879" t="s">
        <v>222</v>
      </c>
      <c r="D73" s="880"/>
      <c r="E73" s="421"/>
      <c r="F73" s="422"/>
      <c r="G73" s="422"/>
      <c r="H73" s="422"/>
      <c r="I73" s="422"/>
      <c r="J73" s="422"/>
      <c r="K73" s="422"/>
      <c r="L73" s="422"/>
      <c r="M73" s="422"/>
      <c r="N73" s="422"/>
      <c r="O73" s="422"/>
      <c r="P73" s="422"/>
      <c r="Q73" s="330"/>
      <c r="R73" s="330"/>
      <c r="S73" s="330"/>
      <c r="T73" s="330"/>
      <c r="U73" s="330"/>
      <c r="V73" s="330"/>
      <c r="W73" s="330"/>
      <c r="X73" s="330"/>
      <c r="Y73" s="330"/>
      <c r="Z73" s="279"/>
    </row>
    <row r="74" spans="1:26" ht="12.75" customHeight="1">
      <c r="A74" s="330"/>
      <c r="B74" s="420"/>
      <c r="C74" s="330" t="s">
        <v>77</v>
      </c>
      <c r="D74" s="330"/>
      <c r="E74" s="330"/>
      <c r="F74" s="330"/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279"/>
    </row>
    <row r="75" spans="1:26" ht="12.75" customHeight="1">
      <c r="A75" s="279"/>
      <c r="B75" s="279"/>
      <c r="C75" s="279" t="s">
        <v>134</v>
      </c>
      <c r="D75" s="279"/>
      <c r="E75" s="279"/>
      <c r="F75" s="279"/>
      <c r="G75" s="279"/>
      <c r="H75" s="279"/>
      <c r="I75" s="279"/>
      <c r="J75" s="279"/>
      <c r="K75" s="279"/>
      <c r="L75" s="279"/>
      <c r="M75" s="279"/>
      <c r="N75" s="279"/>
      <c r="O75" s="279"/>
      <c r="P75" s="279"/>
      <c r="Q75" s="279"/>
      <c r="R75" s="279"/>
      <c r="S75" s="279"/>
      <c r="T75" s="279"/>
      <c r="U75" s="279"/>
      <c r="V75" s="279"/>
      <c r="W75" s="279"/>
      <c r="X75" s="279"/>
      <c r="Y75" s="279"/>
      <c r="Z75" s="279"/>
    </row>
    <row r="76" spans="1:26" ht="12.75" customHeight="1">
      <c r="A76" s="279"/>
      <c r="B76" s="279"/>
      <c r="C76" s="279"/>
      <c r="D76" s="279"/>
      <c r="E76" s="279"/>
      <c r="F76" s="855" t="s">
        <v>78</v>
      </c>
      <c r="G76" s="853"/>
      <c r="H76" s="853"/>
      <c r="I76" s="853"/>
      <c r="J76" s="853"/>
      <c r="K76" s="853"/>
      <c r="L76" s="853"/>
      <c r="M76" s="853"/>
      <c r="N76" s="853"/>
      <c r="O76" s="851"/>
      <c r="P76" s="279"/>
      <c r="Q76" s="279"/>
      <c r="R76" s="279"/>
      <c r="S76" s="279"/>
      <c r="T76" s="279"/>
      <c r="U76" s="279"/>
      <c r="V76" s="279"/>
      <c r="W76" s="279"/>
      <c r="X76" s="279"/>
      <c r="Y76" s="279"/>
      <c r="Z76" s="279"/>
    </row>
    <row r="77" spans="1:26" ht="12.75" customHeight="1">
      <c r="A77" s="279"/>
      <c r="B77" s="279"/>
      <c r="C77" s="279"/>
      <c r="D77" s="279"/>
      <c r="E77" s="279"/>
      <c r="F77" s="722">
        <v>34</v>
      </c>
      <c r="G77" s="723"/>
      <c r="H77" s="722">
        <v>35</v>
      </c>
      <c r="I77" s="723"/>
      <c r="J77" s="722">
        <v>36</v>
      </c>
      <c r="K77" s="723"/>
      <c r="L77" s="722">
        <v>36</v>
      </c>
      <c r="M77" s="723"/>
      <c r="N77" s="722">
        <v>25</v>
      </c>
      <c r="O77" s="723"/>
      <c r="P77" s="279"/>
      <c r="Q77" s="279"/>
      <c r="R77" s="279"/>
      <c r="S77" s="279"/>
      <c r="T77" s="279"/>
      <c r="U77" s="279"/>
      <c r="V77" s="279"/>
      <c r="W77" s="279"/>
      <c r="X77" s="279"/>
      <c r="Y77" s="279"/>
      <c r="Z77" s="279"/>
    </row>
    <row r="78" spans="1:26" ht="12.75" customHeight="1">
      <c r="A78" s="279"/>
      <c r="B78" s="279"/>
      <c r="C78" s="279"/>
      <c r="D78" s="279"/>
      <c r="E78" s="279"/>
      <c r="F78" s="296"/>
      <c r="G78" s="296"/>
      <c r="H78" s="296"/>
      <c r="I78" s="296"/>
      <c r="J78" s="296"/>
      <c r="K78" s="296"/>
      <c r="L78" s="296"/>
      <c r="M78" s="296"/>
      <c r="N78" s="296"/>
      <c r="O78" s="296"/>
      <c r="P78" s="279"/>
      <c r="Q78" s="279"/>
      <c r="R78" s="279"/>
      <c r="S78" s="279"/>
      <c r="T78" s="279"/>
      <c r="U78" s="279"/>
      <c r="V78" s="279"/>
      <c r="W78" s="279"/>
      <c r="X78" s="279"/>
      <c r="Y78" s="279"/>
      <c r="Z78" s="279"/>
    </row>
    <row r="79" spans="1:26" ht="12.75" customHeight="1">
      <c r="A79" s="279"/>
      <c r="B79" s="279"/>
      <c r="C79" s="282"/>
      <c r="D79" s="282"/>
      <c r="E79" s="279"/>
      <c r="F79" s="279"/>
      <c r="G79" s="279"/>
      <c r="H79" s="279"/>
      <c r="I79" s="279"/>
      <c r="J79" s="279"/>
      <c r="K79" s="279"/>
      <c r="L79" s="279"/>
      <c r="M79" s="279"/>
      <c r="N79" s="279"/>
      <c r="O79" s="279"/>
      <c r="P79" s="279"/>
      <c r="Q79" s="279"/>
      <c r="R79" s="279"/>
      <c r="S79" s="279"/>
      <c r="T79" s="279"/>
      <c r="U79" s="279"/>
      <c r="V79" s="279"/>
      <c r="W79" s="279"/>
      <c r="X79" s="279"/>
      <c r="Y79" s="279"/>
      <c r="Z79" s="279"/>
    </row>
    <row r="80" spans="1:26" ht="12.75" customHeight="1">
      <c r="A80" s="279"/>
      <c r="B80" s="279"/>
      <c r="C80" s="279"/>
      <c r="D80" s="279"/>
      <c r="E80" s="279"/>
      <c r="F80" s="279"/>
      <c r="G80" s="279"/>
      <c r="H80" s="279"/>
      <c r="I80" s="279"/>
      <c r="J80" s="279"/>
      <c r="K80" s="279"/>
      <c r="L80" s="279"/>
      <c r="M80" s="279"/>
      <c r="N80" s="279"/>
      <c r="O80" s="279"/>
      <c r="P80" s="279"/>
      <c r="Q80" s="279"/>
      <c r="R80" s="279"/>
      <c r="S80" s="279"/>
      <c r="T80" s="279"/>
      <c r="U80" s="279"/>
      <c r="V80" s="279"/>
      <c r="W80" s="279"/>
      <c r="X80" s="279"/>
      <c r="Y80" s="279"/>
      <c r="Z80" s="279"/>
    </row>
    <row r="81" spans="1:26" ht="12.75" customHeight="1">
      <c r="A81" s="279"/>
      <c r="B81" s="279"/>
      <c r="C81" s="279"/>
      <c r="D81" s="279"/>
      <c r="E81" s="279"/>
      <c r="F81" s="279"/>
      <c r="G81" s="279"/>
      <c r="H81" s="279"/>
      <c r="I81" s="279"/>
      <c r="J81" s="279"/>
      <c r="K81" s="279"/>
      <c r="L81" s="279"/>
      <c r="M81" s="279"/>
      <c r="N81" s="279"/>
      <c r="O81" s="279"/>
      <c r="P81" s="279"/>
      <c r="Q81" s="279"/>
      <c r="R81" s="279"/>
      <c r="S81" s="279"/>
      <c r="T81" s="279"/>
      <c r="U81" s="279"/>
      <c r="V81" s="279"/>
      <c r="W81" s="279"/>
      <c r="X81" s="279"/>
      <c r="Y81" s="279"/>
      <c r="Z81" s="279"/>
    </row>
    <row r="82" spans="1:26" ht="12.75" customHeight="1">
      <c r="A82" s="279"/>
      <c r="B82" s="279"/>
      <c r="C82" s="279"/>
      <c r="D82" s="279"/>
      <c r="E82" s="279"/>
      <c r="F82" s="279"/>
      <c r="G82" s="279"/>
      <c r="H82" s="279"/>
      <c r="I82" s="279"/>
      <c r="J82" s="279"/>
      <c r="K82" s="279"/>
      <c r="L82" s="279"/>
      <c r="M82" s="279"/>
      <c r="N82" s="279"/>
      <c r="O82" s="279"/>
      <c r="P82" s="279"/>
      <c r="Q82" s="279"/>
      <c r="R82" s="279"/>
      <c r="S82" s="279"/>
      <c r="T82" s="279"/>
      <c r="U82" s="279"/>
      <c r="V82" s="279"/>
      <c r="W82" s="279"/>
      <c r="X82" s="279"/>
      <c r="Y82" s="279"/>
      <c r="Z82" s="279"/>
    </row>
    <row r="83" spans="1:26" ht="12.75" customHeight="1">
      <c r="A83" s="279"/>
      <c r="B83" s="279"/>
      <c r="C83" s="279"/>
      <c r="D83" s="279"/>
      <c r="E83" s="279"/>
      <c r="F83" s="279"/>
      <c r="G83" s="279"/>
      <c r="H83" s="279"/>
      <c r="I83" s="279"/>
      <c r="J83" s="279"/>
      <c r="K83" s="279"/>
      <c r="L83" s="279"/>
      <c r="M83" s="279"/>
      <c r="N83" s="279"/>
      <c r="O83" s="279"/>
      <c r="P83" s="279"/>
      <c r="Q83" s="279"/>
      <c r="R83" s="279"/>
      <c r="S83" s="279"/>
      <c r="T83" s="279"/>
      <c r="U83" s="279"/>
      <c r="V83" s="279"/>
      <c r="W83" s="279"/>
      <c r="X83" s="279"/>
      <c r="Y83" s="279"/>
      <c r="Z83" s="279"/>
    </row>
    <row r="84" spans="1:26" ht="12.75" customHeight="1">
      <c r="A84" s="279"/>
      <c r="B84" s="279"/>
      <c r="C84" s="279"/>
      <c r="D84" s="279"/>
      <c r="E84" s="279"/>
      <c r="F84" s="279"/>
      <c r="G84" s="279"/>
      <c r="H84" s="279"/>
      <c r="I84" s="279"/>
      <c r="J84" s="279"/>
      <c r="K84" s="279"/>
      <c r="L84" s="279"/>
      <c r="M84" s="279"/>
      <c r="N84" s="279"/>
      <c r="O84" s="279"/>
      <c r="P84" s="279"/>
      <c r="Q84" s="279"/>
      <c r="R84" s="279"/>
      <c r="S84" s="279"/>
      <c r="T84" s="279"/>
      <c r="U84" s="279"/>
      <c r="V84" s="279"/>
      <c r="W84" s="279"/>
      <c r="X84" s="279"/>
      <c r="Y84" s="279"/>
      <c r="Z84" s="279"/>
    </row>
    <row r="85" spans="1:26" ht="12.75" customHeight="1">
      <c r="A85" s="279"/>
      <c r="B85" s="279"/>
      <c r="C85" s="279"/>
      <c r="D85" s="279"/>
      <c r="E85" s="279"/>
      <c r="F85" s="279"/>
      <c r="G85" s="279"/>
      <c r="H85" s="279"/>
      <c r="I85" s="279"/>
      <c r="J85" s="279"/>
      <c r="K85" s="279"/>
      <c r="L85" s="279"/>
      <c r="M85" s="279"/>
      <c r="N85" s="279"/>
      <c r="O85" s="279"/>
      <c r="P85" s="279"/>
      <c r="Q85" s="279"/>
      <c r="R85" s="279"/>
      <c r="S85" s="279"/>
      <c r="T85" s="279"/>
      <c r="U85" s="279"/>
      <c r="V85" s="279"/>
      <c r="W85" s="279"/>
      <c r="X85" s="279"/>
      <c r="Y85" s="279"/>
      <c r="Z85" s="279"/>
    </row>
    <row r="86" spans="1:26" ht="12.75" customHeight="1">
      <c r="A86" s="279"/>
      <c r="B86" s="279"/>
      <c r="C86" s="279"/>
      <c r="D86" s="279"/>
      <c r="E86" s="279"/>
      <c r="F86" s="279"/>
      <c r="G86" s="279"/>
      <c r="H86" s="279"/>
      <c r="I86" s="279"/>
      <c r="J86" s="279"/>
      <c r="K86" s="279"/>
      <c r="L86" s="279"/>
      <c r="M86" s="279"/>
      <c r="N86" s="279"/>
      <c r="O86" s="279"/>
      <c r="P86" s="279"/>
      <c r="Q86" s="279"/>
      <c r="R86" s="279"/>
      <c r="S86" s="279"/>
      <c r="T86" s="279"/>
      <c r="U86" s="279"/>
      <c r="V86" s="279"/>
      <c r="W86" s="279"/>
      <c r="X86" s="279"/>
      <c r="Y86" s="279"/>
      <c r="Z86" s="279"/>
    </row>
    <row r="87" spans="1:26" ht="12.75" customHeight="1">
      <c r="A87" s="279"/>
      <c r="B87" s="279"/>
      <c r="C87" s="279"/>
      <c r="D87" s="279"/>
      <c r="E87" s="279"/>
      <c r="F87" s="279"/>
      <c r="G87" s="279"/>
      <c r="H87" s="279"/>
      <c r="I87" s="279"/>
      <c r="J87" s="279"/>
      <c r="K87" s="279"/>
      <c r="L87" s="279"/>
      <c r="M87" s="279"/>
      <c r="N87" s="279"/>
      <c r="O87" s="279"/>
      <c r="P87" s="279"/>
      <c r="Q87" s="279"/>
      <c r="R87" s="279"/>
      <c r="S87" s="279"/>
      <c r="T87" s="279"/>
      <c r="U87" s="279"/>
      <c r="V87" s="279"/>
      <c r="W87" s="279"/>
      <c r="X87" s="279"/>
      <c r="Y87" s="279"/>
      <c r="Z87" s="279"/>
    </row>
    <row r="88" spans="1:26" ht="12.75" customHeight="1">
      <c r="A88" s="279"/>
      <c r="B88" s="279"/>
      <c r="C88" s="279"/>
      <c r="D88" s="279"/>
      <c r="E88" s="279"/>
      <c r="F88" s="279"/>
      <c r="G88" s="279"/>
      <c r="H88" s="279"/>
      <c r="I88" s="279"/>
      <c r="J88" s="279"/>
      <c r="K88" s="279"/>
      <c r="L88" s="279"/>
      <c r="M88" s="279"/>
      <c r="N88" s="279"/>
      <c r="O88" s="279"/>
      <c r="P88" s="279"/>
      <c r="Q88" s="279"/>
      <c r="R88" s="279"/>
      <c r="S88" s="279"/>
      <c r="T88" s="279"/>
      <c r="U88" s="279"/>
      <c r="V88" s="279"/>
      <c r="W88" s="279"/>
      <c r="X88" s="279"/>
      <c r="Y88" s="279"/>
      <c r="Z88" s="279"/>
    </row>
    <row r="89" spans="1:26" ht="12.75" customHeight="1">
      <c r="A89" s="279"/>
      <c r="B89" s="279"/>
      <c r="C89" s="279"/>
      <c r="D89" s="279"/>
      <c r="E89" s="279"/>
      <c r="F89" s="279"/>
      <c r="G89" s="279"/>
      <c r="H89" s="279"/>
      <c r="I89" s="279"/>
      <c r="J89" s="279"/>
      <c r="K89" s="279"/>
      <c r="L89" s="279"/>
      <c r="M89" s="279"/>
      <c r="N89" s="279"/>
      <c r="O89" s="279"/>
      <c r="P89" s="279"/>
      <c r="Q89" s="279"/>
      <c r="R89" s="279"/>
      <c r="S89" s="279"/>
      <c r="T89" s="279"/>
      <c r="U89" s="279"/>
      <c r="V89" s="279"/>
      <c r="W89" s="279"/>
      <c r="X89" s="279"/>
      <c r="Y89" s="279"/>
      <c r="Z89" s="279"/>
    </row>
    <row r="90" spans="1:26" ht="12.75" customHeight="1">
      <c r="A90" s="279"/>
      <c r="B90" s="279"/>
      <c r="C90" s="279"/>
      <c r="D90" s="279"/>
      <c r="E90" s="279"/>
      <c r="F90" s="279"/>
      <c r="G90" s="279"/>
      <c r="H90" s="279"/>
      <c r="I90" s="279"/>
      <c r="J90" s="279"/>
      <c r="K90" s="279"/>
      <c r="L90" s="279"/>
      <c r="M90" s="279"/>
      <c r="N90" s="279"/>
      <c r="O90" s="279"/>
      <c r="P90" s="279"/>
      <c r="Q90" s="279"/>
      <c r="R90" s="279"/>
      <c r="S90" s="279"/>
      <c r="T90" s="279"/>
      <c r="U90" s="279"/>
      <c r="V90" s="279"/>
      <c r="W90" s="279"/>
      <c r="X90" s="279"/>
      <c r="Y90" s="279"/>
      <c r="Z90" s="279"/>
    </row>
    <row r="91" spans="1:26" ht="12.75" customHeight="1">
      <c r="A91" s="279"/>
      <c r="B91" s="279"/>
      <c r="C91" s="279"/>
      <c r="D91" s="279"/>
      <c r="E91" s="279"/>
      <c r="F91" s="279"/>
      <c r="G91" s="279"/>
      <c r="H91" s="279"/>
      <c r="I91" s="279"/>
      <c r="J91" s="279"/>
      <c r="K91" s="279"/>
      <c r="L91" s="279"/>
      <c r="M91" s="279"/>
      <c r="N91" s="279"/>
      <c r="O91" s="279"/>
      <c r="P91" s="279"/>
      <c r="Q91" s="279"/>
      <c r="R91" s="279"/>
      <c r="S91" s="279"/>
      <c r="T91" s="279"/>
      <c r="U91" s="279"/>
      <c r="V91" s="279"/>
      <c r="W91" s="279"/>
      <c r="X91" s="279"/>
      <c r="Y91" s="279"/>
      <c r="Z91" s="279"/>
    </row>
    <row r="92" spans="1:26" ht="12.75" customHeight="1">
      <c r="A92" s="279"/>
      <c r="B92" s="279"/>
      <c r="C92" s="279"/>
      <c r="D92" s="279"/>
      <c r="E92" s="279"/>
      <c r="F92" s="279"/>
      <c r="G92" s="279"/>
      <c r="H92" s="279"/>
      <c r="I92" s="279"/>
      <c r="J92" s="279"/>
      <c r="K92" s="279"/>
      <c r="L92" s="279"/>
      <c r="M92" s="279"/>
      <c r="N92" s="279"/>
      <c r="O92" s="279"/>
      <c r="P92" s="279"/>
      <c r="Q92" s="279"/>
      <c r="R92" s="279"/>
      <c r="S92" s="279"/>
      <c r="T92" s="279"/>
      <c r="U92" s="279"/>
      <c r="V92" s="279"/>
      <c r="W92" s="279"/>
      <c r="X92" s="279"/>
      <c r="Y92" s="279"/>
      <c r="Z92" s="279"/>
    </row>
    <row r="93" spans="1:26" ht="12.75" customHeight="1">
      <c r="A93" s="279"/>
      <c r="B93" s="279"/>
      <c r="C93" s="279"/>
      <c r="D93" s="279"/>
      <c r="E93" s="279"/>
      <c r="F93" s="279"/>
      <c r="G93" s="279"/>
      <c r="H93" s="279"/>
      <c r="I93" s="279"/>
      <c r="J93" s="279"/>
      <c r="K93" s="279"/>
      <c r="L93" s="279"/>
      <c r="M93" s="279"/>
      <c r="N93" s="279"/>
      <c r="O93" s="279"/>
      <c r="P93" s="279"/>
      <c r="Q93" s="279"/>
      <c r="R93" s="279"/>
      <c r="S93" s="279"/>
      <c r="T93" s="279"/>
      <c r="U93" s="279"/>
      <c r="V93" s="279"/>
      <c r="W93" s="279"/>
      <c r="X93" s="279"/>
      <c r="Y93" s="279"/>
      <c r="Z93" s="279"/>
    </row>
    <row r="94" spans="1:26" ht="12.75" customHeight="1">
      <c r="A94" s="279"/>
      <c r="B94" s="279"/>
      <c r="C94" s="279"/>
      <c r="D94" s="279"/>
      <c r="E94" s="279"/>
      <c r="F94" s="279"/>
      <c r="G94" s="279"/>
      <c r="H94" s="279"/>
      <c r="I94" s="279"/>
      <c r="J94" s="279"/>
      <c r="K94" s="279"/>
      <c r="L94" s="279"/>
      <c r="M94" s="279"/>
      <c r="N94" s="279"/>
      <c r="O94" s="279"/>
      <c r="P94" s="279"/>
      <c r="Q94" s="279"/>
      <c r="R94" s="279"/>
      <c r="S94" s="279"/>
      <c r="T94" s="279"/>
      <c r="U94" s="279"/>
      <c r="V94" s="279"/>
      <c r="W94" s="279"/>
      <c r="X94" s="279"/>
      <c r="Y94" s="279"/>
      <c r="Z94" s="279"/>
    </row>
    <row r="95" spans="1:26" ht="12.75" customHeight="1">
      <c r="A95" s="279"/>
      <c r="B95" s="279"/>
      <c r="C95" s="279"/>
      <c r="D95" s="279"/>
      <c r="E95" s="279"/>
      <c r="F95" s="279"/>
      <c r="G95" s="279"/>
      <c r="H95" s="279"/>
      <c r="I95" s="279"/>
      <c r="J95" s="279"/>
      <c r="K95" s="279"/>
      <c r="L95" s="279"/>
      <c r="M95" s="279"/>
      <c r="N95" s="279"/>
      <c r="O95" s="279"/>
      <c r="P95" s="279"/>
      <c r="Q95" s="279"/>
      <c r="R95" s="279"/>
      <c r="S95" s="279"/>
      <c r="T95" s="279"/>
      <c r="U95" s="279"/>
      <c r="V95" s="279"/>
      <c r="W95" s="279"/>
      <c r="X95" s="279"/>
      <c r="Y95" s="279"/>
      <c r="Z95" s="279"/>
    </row>
    <row r="96" spans="1:26" ht="12.75" customHeight="1">
      <c r="A96" s="279"/>
      <c r="B96" s="279"/>
      <c r="C96" s="279"/>
      <c r="D96" s="279"/>
      <c r="E96" s="279"/>
      <c r="F96" s="279"/>
      <c r="G96" s="279"/>
      <c r="H96" s="279"/>
      <c r="I96" s="279"/>
      <c r="J96" s="279"/>
      <c r="K96" s="279"/>
      <c r="L96" s="279"/>
      <c r="M96" s="279"/>
      <c r="N96" s="279"/>
      <c r="O96" s="279"/>
      <c r="P96" s="279"/>
      <c r="Q96" s="279"/>
      <c r="R96" s="279"/>
      <c r="S96" s="279"/>
      <c r="T96" s="279"/>
      <c r="U96" s="279"/>
      <c r="V96" s="279"/>
      <c r="W96" s="279"/>
      <c r="X96" s="279"/>
      <c r="Y96" s="279"/>
      <c r="Z96" s="279"/>
    </row>
    <row r="97" spans="1:26" ht="12.75" customHeight="1">
      <c r="A97" s="279"/>
      <c r="B97" s="279"/>
      <c r="C97" s="279"/>
      <c r="D97" s="279"/>
      <c r="E97" s="279"/>
      <c r="F97" s="279"/>
      <c r="G97" s="279"/>
      <c r="H97" s="279"/>
      <c r="I97" s="279"/>
      <c r="J97" s="279"/>
      <c r="K97" s="279"/>
      <c r="L97" s="279"/>
      <c r="M97" s="279"/>
      <c r="N97" s="279"/>
      <c r="O97" s="279"/>
      <c r="P97" s="279"/>
      <c r="Q97" s="279"/>
      <c r="R97" s="279"/>
      <c r="S97" s="279"/>
      <c r="T97" s="279"/>
      <c r="U97" s="279"/>
      <c r="V97" s="279"/>
      <c r="W97" s="279"/>
      <c r="X97" s="279"/>
      <c r="Y97" s="279"/>
      <c r="Z97" s="279"/>
    </row>
    <row r="98" spans="1:26" ht="12.75" customHeight="1">
      <c r="A98" s="279"/>
      <c r="B98" s="279"/>
      <c r="C98" s="279"/>
      <c r="D98" s="279"/>
      <c r="E98" s="279"/>
      <c r="F98" s="279"/>
      <c r="G98" s="279"/>
      <c r="H98" s="279"/>
      <c r="I98" s="279"/>
      <c r="J98" s="279"/>
      <c r="K98" s="279"/>
      <c r="L98" s="279"/>
      <c r="M98" s="279"/>
      <c r="N98" s="279"/>
      <c r="O98" s="279"/>
      <c r="P98" s="279"/>
      <c r="Q98" s="279"/>
      <c r="R98" s="279"/>
      <c r="S98" s="279"/>
      <c r="T98" s="279"/>
      <c r="U98" s="279"/>
      <c r="V98" s="279"/>
      <c r="W98" s="279"/>
      <c r="X98" s="279"/>
      <c r="Y98" s="279"/>
      <c r="Z98" s="279"/>
    </row>
    <row r="99" spans="1:26" ht="12.75" customHeight="1">
      <c r="A99" s="279"/>
      <c r="B99" s="279"/>
      <c r="C99" s="279"/>
      <c r="D99" s="279"/>
      <c r="E99" s="279"/>
      <c r="F99" s="279"/>
      <c r="G99" s="279"/>
      <c r="H99" s="279"/>
      <c r="I99" s="279"/>
      <c r="J99" s="279"/>
      <c r="K99" s="279"/>
      <c r="L99" s="279"/>
      <c r="M99" s="279"/>
      <c r="N99" s="279"/>
      <c r="O99" s="279"/>
      <c r="P99" s="279"/>
      <c r="Q99" s="279"/>
      <c r="R99" s="279"/>
      <c r="S99" s="279"/>
      <c r="T99" s="279"/>
      <c r="U99" s="279"/>
      <c r="V99" s="279"/>
      <c r="W99" s="279"/>
      <c r="X99" s="279"/>
      <c r="Y99" s="279"/>
      <c r="Z99" s="279"/>
    </row>
    <row r="100" spans="1:26" ht="12.75" customHeight="1">
      <c r="A100" s="279"/>
      <c r="B100" s="279"/>
      <c r="C100" s="279"/>
      <c r="D100" s="279"/>
      <c r="E100" s="279"/>
      <c r="F100" s="279"/>
      <c r="G100" s="279"/>
      <c r="H100" s="279"/>
      <c r="I100" s="279"/>
      <c r="J100" s="279"/>
      <c r="K100" s="279"/>
      <c r="L100" s="279"/>
      <c r="M100" s="279"/>
      <c r="N100" s="279"/>
      <c r="O100" s="279"/>
      <c r="P100" s="279"/>
      <c r="Q100" s="279"/>
      <c r="R100" s="279"/>
      <c r="S100" s="279"/>
      <c r="T100" s="279"/>
      <c r="U100" s="279"/>
      <c r="V100" s="279"/>
      <c r="W100" s="279"/>
      <c r="X100" s="279"/>
      <c r="Y100" s="279"/>
      <c r="Z100" s="279"/>
    </row>
    <row r="101" spans="1:26" ht="12.75" customHeight="1">
      <c r="A101" s="279"/>
      <c r="B101" s="279"/>
      <c r="C101" s="279"/>
      <c r="D101" s="279"/>
      <c r="E101" s="279"/>
      <c r="F101" s="279"/>
      <c r="G101" s="279"/>
      <c r="H101" s="279"/>
      <c r="I101" s="279"/>
      <c r="J101" s="279"/>
      <c r="K101" s="279"/>
      <c r="L101" s="279"/>
      <c r="M101" s="279"/>
      <c r="N101" s="279"/>
      <c r="O101" s="279"/>
      <c r="P101" s="279"/>
      <c r="Q101" s="279"/>
      <c r="R101" s="279"/>
      <c r="S101" s="279"/>
      <c r="T101" s="279"/>
      <c r="U101" s="279"/>
      <c r="V101" s="279"/>
      <c r="W101" s="279"/>
      <c r="X101" s="279"/>
      <c r="Y101" s="279"/>
      <c r="Z101" s="279"/>
    </row>
    <row r="102" spans="1:26" ht="12.75" customHeight="1">
      <c r="A102" s="279"/>
      <c r="B102" s="279"/>
      <c r="C102" s="279"/>
      <c r="D102" s="279"/>
      <c r="E102" s="279"/>
      <c r="F102" s="279"/>
      <c r="G102" s="279"/>
      <c r="H102" s="279"/>
      <c r="I102" s="279"/>
      <c r="J102" s="279"/>
      <c r="K102" s="279"/>
      <c r="L102" s="279"/>
      <c r="M102" s="279"/>
      <c r="N102" s="279"/>
      <c r="O102" s="279"/>
      <c r="P102" s="279"/>
      <c r="Q102" s="279"/>
      <c r="R102" s="279"/>
      <c r="S102" s="279"/>
      <c r="T102" s="279"/>
      <c r="U102" s="279"/>
      <c r="V102" s="279"/>
      <c r="W102" s="279"/>
      <c r="X102" s="279"/>
      <c r="Y102" s="279"/>
      <c r="Z102" s="279"/>
    </row>
    <row r="103" spans="1:26" ht="12.75" customHeight="1">
      <c r="A103" s="279"/>
      <c r="B103" s="279"/>
      <c r="C103" s="279"/>
      <c r="D103" s="279"/>
      <c r="E103" s="279"/>
      <c r="F103" s="279"/>
      <c r="G103" s="279"/>
      <c r="H103" s="279"/>
      <c r="I103" s="279"/>
      <c r="J103" s="279"/>
      <c r="K103" s="279"/>
      <c r="L103" s="279"/>
      <c r="M103" s="279"/>
      <c r="N103" s="279"/>
      <c r="O103" s="279"/>
      <c r="P103" s="279"/>
      <c r="Q103" s="279"/>
      <c r="R103" s="279"/>
      <c r="S103" s="279"/>
      <c r="T103" s="279"/>
      <c r="U103" s="279"/>
      <c r="V103" s="279"/>
      <c r="W103" s="279"/>
      <c r="X103" s="279"/>
      <c r="Y103" s="279"/>
      <c r="Z103" s="279"/>
    </row>
    <row r="104" spans="1:26" ht="12.75" customHeight="1">
      <c r="A104" s="279"/>
      <c r="B104" s="279"/>
      <c r="C104" s="279"/>
      <c r="D104" s="279"/>
      <c r="E104" s="279"/>
      <c r="F104" s="279"/>
      <c r="G104" s="279"/>
      <c r="H104" s="279"/>
      <c r="I104" s="279"/>
      <c r="J104" s="279"/>
      <c r="K104" s="279"/>
      <c r="L104" s="279"/>
      <c r="M104" s="279"/>
      <c r="N104" s="279"/>
      <c r="O104" s="279"/>
      <c r="P104" s="279"/>
      <c r="Q104" s="279"/>
      <c r="R104" s="279"/>
      <c r="S104" s="279"/>
      <c r="T104" s="279"/>
      <c r="U104" s="279"/>
      <c r="V104" s="279"/>
      <c r="W104" s="279"/>
      <c r="X104" s="279"/>
      <c r="Y104" s="279"/>
      <c r="Z104" s="279"/>
    </row>
    <row r="105" spans="1:26" ht="12.75" customHeight="1">
      <c r="A105" s="279"/>
      <c r="B105" s="279"/>
      <c r="C105" s="279"/>
      <c r="D105" s="279"/>
      <c r="E105" s="279"/>
      <c r="F105" s="279"/>
      <c r="G105" s="279"/>
      <c r="H105" s="279"/>
      <c r="I105" s="279"/>
      <c r="J105" s="279"/>
      <c r="K105" s="279"/>
      <c r="L105" s="279"/>
      <c r="M105" s="279"/>
      <c r="N105" s="279"/>
      <c r="O105" s="279"/>
      <c r="P105" s="279"/>
      <c r="Q105" s="279"/>
      <c r="R105" s="279"/>
      <c r="S105" s="279"/>
      <c r="T105" s="279"/>
      <c r="U105" s="279"/>
      <c r="V105" s="279"/>
      <c r="W105" s="279"/>
      <c r="X105" s="279"/>
      <c r="Y105" s="279"/>
      <c r="Z105" s="279"/>
    </row>
    <row r="106" spans="1:26" ht="12.75" customHeight="1">
      <c r="A106" s="279"/>
      <c r="B106" s="279"/>
      <c r="C106" s="279"/>
      <c r="D106" s="279"/>
      <c r="E106" s="279"/>
      <c r="F106" s="279"/>
      <c r="G106" s="279"/>
      <c r="H106" s="279"/>
      <c r="I106" s="279"/>
      <c r="J106" s="279"/>
      <c r="K106" s="279"/>
      <c r="L106" s="279"/>
      <c r="M106" s="279"/>
      <c r="N106" s="279"/>
      <c r="O106" s="279"/>
      <c r="P106" s="279"/>
      <c r="Q106" s="279"/>
      <c r="R106" s="279"/>
      <c r="S106" s="279"/>
      <c r="T106" s="279"/>
      <c r="U106" s="279"/>
      <c r="V106" s="279"/>
      <c r="W106" s="279"/>
      <c r="X106" s="279"/>
      <c r="Y106" s="279"/>
      <c r="Z106" s="279"/>
    </row>
    <row r="107" spans="1:26" ht="12.75" customHeight="1">
      <c r="A107" s="279"/>
      <c r="B107" s="279"/>
      <c r="C107" s="279"/>
      <c r="D107" s="279"/>
      <c r="E107" s="279"/>
      <c r="F107" s="279"/>
      <c r="G107" s="279"/>
      <c r="H107" s="279"/>
      <c r="I107" s="279"/>
      <c r="J107" s="279"/>
      <c r="K107" s="279"/>
      <c r="L107" s="279"/>
      <c r="M107" s="279"/>
      <c r="N107" s="279"/>
      <c r="O107" s="279"/>
      <c r="P107" s="279"/>
      <c r="Q107" s="279"/>
      <c r="R107" s="279"/>
      <c r="S107" s="279"/>
      <c r="T107" s="279"/>
      <c r="U107" s="279"/>
      <c r="V107" s="279"/>
      <c r="W107" s="279"/>
      <c r="X107" s="279"/>
      <c r="Y107" s="279"/>
      <c r="Z107" s="279"/>
    </row>
    <row r="108" spans="1:26" ht="12.75" customHeight="1">
      <c r="A108" s="279"/>
      <c r="B108" s="279"/>
      <c r="C108" s="279"/>
      <c r="D108" s="279"/>
      <c r="E108" s="279"/>
      <c r="F108" s="279"/>
      <c r="G108" s="279"/>
      <c r="H108" s="279"/>
      <c r="I108" s="279"/>
      <c r="J108" s="279"/>
      <c r="K108" s="279"/>
      <c r="L108" s="279"/>
      <c r="M108" s="279"/>
      <c r="N108" s="279"/>
      <c r="O108" s="279"/>
      <c r="P108" s="279"/>
      <c r="Q108" s="279"/>
      <c r="R108" s="279"/>
      <c r="S108" s="279"/>
      <c r="T108" s="279"/>
      <c r="U108" s="279"/>
      <c r="V108" s="279"/>
      <c r="W108" s="279"/>
      <c r="X108" s="279"/>
      <c r="Y108" s="279"/>
      <c r="Z108" s="279"/>
    </row>
    <row r="109" spans="1:26" ht="12.75" customHeight="1">
      <c r="A109" s="279"/>
      <c r="B109" s="279"/>
      <c r="C109" s="279"/>
      <c r="D109" s="279"/>
      <c r="E109" s="279"/>
      <c r="F109" s="279"/>
      <c r="G109" s="279"/>
      <c r="H109" s="279"/>
      <c r="I109" s="279"/>
      <c r="J109" s="279"/>
      <c r="K109" s="279"/>
      <c r="L109" s="279"/>
      <c r="M109" s="279"/>
      <c r="N109" s="279"/>
      <c r="O109" s="279"/>
      <c r="P109" s="279"/>
      <c r="Q109" s="279"/>
      <c r="R109" s="279"/>
      <c r="S109" s="279"/>
      <c r="T109" s="279"/>
      <c r="U109" s="279"/>
      <c r="V109" s="279"/>
      <c r="W109" s="279"/>
      <c r="X109" s="279"/>
      <c r="Y109" s="279"/>
      <c r="Z109" s="279"/>
    </row>
    <row r="110" spans="1:26" ht="12.75" customHeight="1">
      <c r="A110" s="279"/>
      <c r="B110" s="279"/>
      <c r="C110" s="279"/>
      <c r="D110" s="279"/>
      <c r="E110" s="279"/>
      <c r="F110" s="279"/>
      <c r="G110" s="279"/>
      <c r="H110" s="279"/>
      <c r="I110" s="279"/>
      <c r="J110" s="279"/>
      <c r="K110" s="279"/>
      <c r="L110" s="279"/>
      <c r="M110" s="279"/>
      <c r="N110" s="279"/>
      <c r="O110" s="279"/>
      <c r="P110" s="279"/>
      <c r="Q110" s="279"/>
      <c r="R110" s="279"/>
      <c r="S110" s="279"/>
      <c r="T110" s="279"/>
      <c r="U110" s="279"/>
      <c r="V110" s="279"/>
      <c r="W110" s="279"/>
      <c r="X110" s="279"/>
      <c r="Y110" s="279"/>
      <c r="Z110" s="279"/>
    </row>
    <row r="111" spans="1:26" ht="12.75" customHeight="1">
      <c r="A111" s="279"/>
      <c r="B111" s="279"/>
      <c r="C111" s="279"/>
      <c r="D111" s="279"/>
      <c r="E111" s="279"/>
      <c r="F111" s="279"/>
      <c r="G111" s="279"/>
      <c r="H111" s="279"/>
      <c r="I111" s="279"/>
      <c r="J111" s="279"/>
      <c r="K111" s="279"/>
      <c r="L111" s="279"/>
      <c r="M111" s="279"/>
      <c r="N111" s="279"/>
      <c r="O111" s="279"/>
      <c r="P111" s="279"/>
      <c r="Q111" s="279"/>
      <c r="R111" s="279"/>
      <c r="S111" s="279"/>
      <c r="T111" s="279"/>
      <c r="U111" s="279"/>
      <c r="V111" s="279"/>
      <c r="W111" s="279"/>
      <c r="X111" s="279"/>
      <c r="Y111" s="279"/>
      <c r="Z111" s="279"/>
    </row>
    <row r="112" spans="1:26" ht="12.75" customHeight="1">
      <c r="A112" s="279"/>
      <c r="B112" s="279"/>
      <c r="C112" s="279"/>
      <c r="D112" s="279"/>
      <c r="E112" s="279"/>
      <c r="F112" s="279"/>
      <c r="G112" s="279"/>
      <c r="H112" s="279"/>
      <c r="I112" s="279"/>
      <c r="J112" s="279"/>
      <c r="K112" s="279"/>
      <c r="L112" s="279"/>
      <c r="M112" s="279"/>
      <c r="N112" s="279"/>
      <c r="O112" s="279"/>
      <c r="P112" s="279"/>
      <c r="Q112" s="279"/>
      <c r="R112" s="279"/>
      <c r="S112" s="279"/>
      <c r="T112" s="279"/>
      <c r="U112" s="279"/>
      <c r="V112" s="279"/>
      <c r="W112" s="279"/>
      <c r="X112" s="279"/>
      <c r="Y112" s="279"/>
      <c r="Z112" s="279"/>
    </row>
    <row r="113" spans="1:26" ht="12.75" customHeight="1">
      <c r="A113" s="279"/>
      <c r="B113" s="279"/>
      <c r="C113" s="279"/>
      <c r="D113" s="279"/>
      <c r="E113" s="279"/>
      <c r="F113" s="279"/>
      <c r="G113" s="279"/>
      <c r="H113" s="279"/>
      <c r="I113" s="279"/>
      <c r="J113" s="279"/>
      <c r="K113" s="279"/>
      <c r="L113" s="279"/>
      <c r="M113" s="279"/>
      <c r="N113" s="279"/>
      <c r="O113" s="279"/>
      <c r="P113" s="279"/>
      <c r="Q113" s="279"/>
      <c r="R113" s="279"/>
      <c r="S113" s="279"/>
      <c r="T113" s="279"/>
      <c r="U113" s="279"/>
      <c r="V113" s="279"/>
      <c r="W113" s="279"/>
      <c r="X113" s="279"/>
      <c r="Y113" s="279"/>
      <c r="Z113" s="279"/>
    </row>
    <row r="114" spans="1:26" ht="12.75" customHeight="1">
      <c r="A114" s="279"/>
      <c r="B114" s="279"/>
      <c r="C114" s="279"/>
      <c r="D114" s="279"/>
      <c r="E114" s="279"/>
      <c r="F114" s="279"/>
      <c r="G114" s="279"/>
      <c r="H114" s="279"/>
      <c r="I114" s="279"/>
      <c r="J114" s="279"/>
      <c r="K114" s="279"/>
      <c r="L114" s="279"/>
      <c r="M114" s="279"/>
      <c r="N114" s="279"/>
      <c r="O114" s="279"/>
      <c r="P114" s="279"/>
      <c r="Q114" s="279"/>
      <c r="R114" s="279"/>
      <c r="S114" s="279"/>
      <c r="T114" s="279"/>
      <c r="U114" s="279"/>
      <c r="V114" s="279"/>
      <c r="W114" s="279"/>
      <c r="X114" s="279"/>
      <c r="Y114" s="279"/>
      <c r="Z114" s="279"/>
    </row>
    <row r="115" spans="1:26" ht="12.75" customHeight="1">
      <c r="A115" s="279"/>
      <c r="B115" s="279"/>
      <c r="C115" s="279"/>
      <c r="D115" s="279"/>
      <c r="E115" s="279"/>
      <c r="F115" s="279"/>
      <c r="G115" s="279"/>
      <c r="H115" s="279"/>
      <c r="I115" s="279"/>
      <c r="J115" s="279"/>
      <c r="K115" s="279"/>
      <c r="L115" s="279"/>
      <c r="M115" s="279"/>
      <c r="N115" s="279"/>
      <c r="O115" s="279"/>
      <c r="P115" s="279"/>
      <c r="Q115" s="279"/>
      <c r="R115" s="279"/>
      <c r="S115" s="279"/>
      <c r="T115" s="279"/>
      <c r="U115" s="279"/>
      <c r="V115" s="279"/>
      <c r="W115" s="279"/>
      <c r="X115" s="279"/>
      <c r="Y115" s="279"/>
      <c r="Z115" s="279"/>
    </row>
    <row r="116" spans="1:26" ht="12.75" customHeight="1">
      <c r="A116" s="279"/>
      <c r="B116" s="279"/>
      <c r="C116" s="279"/>
      <c r="D116" s="279"/>
      <c r="E116" s="279"/>
      <c r="F116" s="279"/>
      <c r="G116" s="279"/>
      <c r="H116" s="279"/>
      <c r="I116" s="279"/>
      <c r="J116" s="279"/>
      <c r="K116" s="279"/>
      <c r="L116" s="279"/>
      <c r="M116" s="279"/>
      <c r="N116" s="279"/>
      <c r="O116" s="279"/>
      <c r="P116" s="279"/>
      <c r="Q116" s="279"/>
      <c r="R116" s="279"/>
      <c r="S116" s="279"/>
      <c r="T116" s="279"/>
      <c r="U116" s="279"/>
      <c r="V116" s="279"/>
      <c r="W116" s="279"/>
      <c r="X116" s="279"/>
      <c r="Y116" s="279"/>
      <c r="Z116" s="279"/>
    </row>
    <row r="117" spans="1:26" ht="12.75" customHeight="1">
      <c r="A117" s="279"/>
      <c r="B117" s="279"/>
      <c r="C117" s="279"/>
      <c r="D117" s="279"/>
      <c r="E117" s="279"/>
      <c r="F117" s="279"/>
      <c r="G117" s="279"/>
      <c r="H117" s="279"/>
      <c r="I117" s="279"/>
      <c r="J117" s="279"/>
      <c r="K117" s="279"/>
      <c r="L117" s="279"/>
      <c r="M117" s="279"/>
      <c r="N117" s="279"/>
      <c r="O117" s="279"/>
      <c r="P117" s="279"/>
      <c r="Q117" s="279"/>
      <c r="R117" s="279"/>
      <c r="S117" s="279"/>
      <c r="T117" s="279"/>
      <c r="U117" s="279"/>
      <c r="V117" s="279"/>
      <c r="W117" s="279"/>
      <c r="X117" s="279"/>
      <c r="Y117" s="279"/>
      <c r="Z117" s="279"/>
    </row>
    <row r="118" spans="1:26" ht="12.75" customHeight="1">
      <c r="A118" s="279"/>
      <c r="B118" s="279"/>
      <c r="C118" s="279"/>
      <c r="D118" s="279"/>
      <c r="E118" s="279"/>
      <c r="F118" s="279"/>
      <c r="G118" s="279"/>
      <c r="H118" s="279"/>
      <c r="I118" s="279"/>
      <c r="J118" s="279"/>
      <c r="K118" s="279"/>
      <c r="L118" s="279"/>
      <c r="M118" s="279"/>
      <c r="N118" s="279"/>
      <c r="O118" s="279"/>
      <c r="P118" s="279"/>
      <c r="Q118" s="279"/>
      <c r="R118" s="279"/>
      <c r="S118" s="279"/>
      <c r="T118" s="279"/>
      <c r="U118" s="279"/>
      <c r="V118" s="279"/>
      <c r="W118" s="279"/>
      <c r="X118" s="279"/>
      <c r="Y118" s="279"/>
      <c r="Z118" s="279"/>
    </row>
    <row r="119" spans="1:26" ht="12.75" customHeight="1">
      <c r="A119" s="279"/>
      <c r="B119" s="279"/>
      <c r="C119" s="279"/>
      <c r="D119" s="279"/>
      <c r="E119" s="279"/>
      <c r="F119" s="279"/>
      <c r="G119" s="279"/>
      <c r="H119" s="279"/>
      <c r="I119" s="279"/>
      <c r="J119" s="279"/>
      <c r="K119" s="279"/>
      <c r="L119" s="279"/>
      <c r="M119" s="279"/>
      <c r="N119" s="279"/>
      <c r="O119" s="279"/>
      <c r="P119" s="279"/>
      <c r="Q119" s="279"/>
      <c r="R119" s="279"/>
      <c r="S119" s="279"/>
      <c r="T119" s="279"/>
      <c r="U119" s="279"/>
      <c r="V119" s="279"/>
      <c r="W119" s="279"/>
      <c r="X119" s="279"/>
      <c r="Y119" s="279"/>
      <c r="Z119" s="279"/>
    </row>
    <row r="120" spans="1:26" ht="12.75" customHeight="1">
      <c r="A120" s="279"/>
      <c r="B120" s="279"/>
      <c r="C120" s="279"/>
      <c r="D120" s="279"/>
      <c r="E120" s="279"/>
      <c r="F120" s="279"/>
      <c r="G120" s="279"/>
      <c r="H120" s="279"/>
      <c r="I120" s="279"/>
      <c r="J120" s="279"/>
      <c r="K120" s="279"/>
      <c r="L120" s="279"/>
      <c r="M120" s="279"/>
      <c r="N120" s="279"/>
      <c r="O120" s="279"/>
      <c r="P120" s="279"/>
      <c r="Q120" s="279"/>
      <c r="R120" s="279"/>
      <c r="S120" s="279"/>
      <c r="T120" s="279"/>
      <c r="U120" s="279"/>
      <c r="V120" s="279"/>
      <c r="W120" s="279"/>
      <c r="X120" s="279"/>
      <c r="Y120" s="279"/>
      <c r="Z120" s="279"/>
    </row>
    <row r="121" spans="1:26" ht="12.75" customHeight="1">
      <c r="A121" s="279"/>
      <c r="B121" s="279"/>
      <c r="C121" s="279"/>
      <c r="D121" s="279"/>
      <c r="E121" s="279"/>
      <c r="F121" s="279"/>
      <c r="G121" s="279"/>
      <c r="H121" s="279"/>
      <c r="I121" s="279"/>
      <c r="J121" s="279"/>
      <c r="K121" s="279"/>
      <c r="L121" s="279"/>
      <c r="M121" s="279"/>
      <c r="N121" s="279"/>
      <c r="O121" s="279"/>
      <c r="P121" s="279"/>
      <c r="Q121" s="279"/>
      <c r="R121" s="279"/>
      <c r="S121" s="279"/>
      <c r="T121" s="279"/>
      <c r="U121" s="279"/>
      <c r="V121" s="279"/>
      <c r="W121" s="279"/>
      <c r="X121" s="279"/>
      <c r="Y121" s="279"/>
      <c r="Z121" s="279"/>
    </row>
    <row r="122" spans="1:26" ht="12.75" customHeight="1">
      <c r="A122" s="279"/>
      <c r="B122" s="279"/>
      <c r="C122" s="279"/>
      <c r="D122" s="279"/>
      <c r="E122" s="279"/>
      <c r="F122" s="279"/>
      <c r="G122" s="279"/>
      <c r="H122" s="279"/>
      <c r="I122" s="279"/>
      <c r="J122" s="279"/>
      <c r="K122" s="279"/>
      <c r="L122" s="279"/>
      <c r="M122" s="279"/>
      <c r="N122" s="279"/>
      <c r="O122" s="279"/>
      <c r="P122" s="279"/>
      <c r="Q122" s="279"/>
      <c r="R122" s="279"/>
      <c r="S122" s="279"/>
      <c r="T122" s="279"/>
      <c r="U122" s="279"/>
      <c r="V122" s="279"/>
      <c r="W122" s="279"/>
      <c r="X122" s="279"/>
      <c r="Y122" s="279"/>
      <c r="Z122" s="279"/>
    </row>
    <row r="123" spans="1:26" ht="12.75" customHeight="1">
      <c r="A123" s="279"/>
      <c r="B123" s="279"/>
      <c r="C123" s="279"/>
      <c r="D123" s="279"/>
      <c r="E123" s="279"/>
      <c r="F123" s="279"/>
      <c r="G123" s="279"/>
      <c r="H123" s="279"/>
      <c r="I123" s="279"/>
      <c r="J123" s="279"/>
      <c r="K123" s="279"/>
      <c r="L123" s="279"/>
      <c r="M123" s="279"/>
      <c r="N123" s="279"/>
      <c r="O123" s="279"/>
      <c r="P123" s="279"/>
      <c r="Q123" s="279"/>
      <c r="R123" s="279"/>
      <c r="S123" s="279"/>
      <c r="T123" s="279"/>
      <c r="U123" s="279"/>
      <c r="V123" s="279"/>
      <c r="W123" s="279"/>
      <c r="X123" s="279"/>
      <c r="Y123" s="279"/>
      <c r="Z123" s="279"/>
    </row>
    <row r="124" spans="1:26" ht="12.75" customHeight="1">
      <c r="A124" s="279"/>
      <c r="B124" s="279"/>
      <c r="C124" s="279"/>
      <c r="D124" s="279"/>
      <c r="E124" s="279"/>
      <c r="F124" s="279"/>
      <c r="G124" s="279"/>
      <c r="H124" s="279"/>
      <c r="I124" s="279"/>
      <c r="J124" s="279"/>
      <c r="K124" s="279"/>
      <c r="L124" s="279"/>
      <c r="M124" s="279"/>
      <c r="N124" s="279"/>
      <c r="O124" s="279"/>
      <c r="P124" s="279"/>
      <c r="Q124" s="279"/>
      <c r="R124" s="279"/>
      <c r="S124" s="279"/>
      <c r="T124" s="279"/>
      <c r="U124" s="279"/>
      <c r="V124" s="279"/>
      <c r="W124" s="279"/>
      <c r="X124" s="279"/>
      <c r="Y124" s="279"/>
      <c r="Z124" s="279"/>
    </row>
    <row r="125" spans="1:26" ht="12.75" customHeight="1">
      <c r="A125" s="279"/>
      <c r="B125" s="279"/>
      <c r="C125" s="279"/>
      <c r="D125" s="279"/>
      <c r="E125" s="279"/>
      <c r="F125" s="279"/>
      <c r="G125" s="279"/>
      <c r="H125" s="279"/>
      <c r="I125" s="279"/>
      <c r="J125" s="279"/>
      <c r="K125" s="279"/>
      <c r="L125" s="279"/>
      <c r="M125" s="279"/>
      <c r="N125" s="279"/>
      <c r="O125" s="279"/>
      <c r="P125" s="279"/>
      <c r="Q125" s="279"/>
      <c r="R125" s="279"/>
      <c r="S125" s="279"/>
      <c r="T125" s="279"/>
      <c r="U125" s="279"/>
      <c r="V125" s="279"/>
      <c r="W125" s="279"/>
      <c r="X125" s="279"/>
      <c r="Y125" s="279"/>
      <c r="Z125" s="279"/>
    </row>
    <row r="126" spans="1:26" ht="12.75" customHeight="1">
      <c r="A126" s="279"/>
      <c r="B126" s="279"/>
      <c r="C126" s="279"/>
      <c r="D126" s="279"/>
      <c r="E126" s="279"/>
      <c r="F126" s="279"/>
      <c r="G126" s="279"/>
      <c r="H126" s="279"/>
      <c r="I126" s="279"/>
      <c r="J126" s="279"/>
      <c r="K126" s="279"/>
      <c r="L126" s="279"/>
      <c r="M126" s="279"/>
      <c r="N126" s="279"/>
      <c r="O126" s="279"/>
      <c r="P126" s="279"/>
      <c r="Q126" s="279"/>
      <c r="R126" s="279"/>
      <c r="S126" s="279"/>
      <c r="T126" s="279"/>
      <c r="U126" s="279"/>
      <c r="V126" s="279"/>
      <c r="W126" s="279"/>
      <c r="X126" s="279"/>
      <c r="Y126" s="279"/>
      <c r="Z126" s="279"/>
    </row>
    <row r="127" spans="1:26" ht="12.75" customHeight="1">
      <c r="A127" s="279"/>
      <c r="B127" s="279"/>
      <c r="C127" s="279"/>
      <c r="D127" s="279"/>
      <c r="E127" s="279"/>
      <c r="F127" s="279"/>
      <c r="G127" s="279"/>
      <c r="H127" s="279"/>
      <c r="I127" s="279"/>
      <c r="J127" s="279"/>
      <c r="K127" s="279"/>
      <c r="L127" s="279"/>
      <c r="M127" s="279"/>
      <c r="N127" s="279"/>
      <c r="O127" s="279"/>
      <c r="P127" s="279"/>
      <c r="Q127" s="279"/>
      <c r="R127" s="279"/>
      <c r="S127" s="279"/>
      <c r="T127" s="279"/>
      <c r="U127" s="279"/>
      <c r="V127" s="279"/>
      <c r="W127" s="279"/>
      <c r="X127" s="279"/>
      <c r="Y127" s="279"/>
      <c r="Z127" s="279"/>
    </row>
    <row r="128" spans="1:26" ht="12.75" customHeight="1">
      <c r="A128" s="279"/>
      <c r="B128" s="279"/>
      <c r="C128" s="279"/>
      <c r="D128" s="279"/>
      <c r="E128" s="279"/>
      <c r="F128" s="279"/>
      <c r="G128" s="279"/>
      <c r="H128" s="279"/>
      <c r="I128" s="279"/>
      <c r="J128" s="279"/>
      <c r="K128" s="279"/>
      <c r="L128" s="279"/>
      <c r="M128" s="279"/>
      <c r="N128" s="279"/>
      <c r="O128" s="279"/>
      <c r="P128" s="279"/>
      <c r="Q128" s="279"/>
      <c r="R128" s="279"/>
      <c r="S128" s="279"/>
      <c r="T128" s="279"/>
      <c r="U128" s="279"/>
      <c r="V128" s="279"/>
      <c r="W128" s="279"/>
      <c r="X128" s="279"/>
      <c r="Y128" s="279"/>
      <c r="Z128" s="279"/>
    </row>
    <row r="129" spans="1:26" ht="12.75" customHeight="1">
      <c r="A129" s="279"/>
      <c r="B129" s="279"/>
      <c r="C129" s="279"/>
      <c r="D129" s="279"/>
      <c r="E129" s="279"/>
      <c r="F129" s="279"/>
      <c r="G129" s="279"/>
      <c r="H129" s="279"/>
      <c r="I129" s="279"/>
      <c r="J129" s="279"/>
      <c r="K129" s="279"/>
      <c r="L129" s="279"/>
      <c r="M129" s="279"/>
      <c r="N129" s="279"/>
      <c r="O129" s="279"/>
      <c r="P129" s="279"/>
      <c r="Q129" s="279"/>
      <c r="R129" s="279"/>
      <c r="S129" s="279"/>
      <c r="T129" s="279"/>
      <c r="U129" s="279"/>
      <c r="V129" s="279"/>
      <c r="W129" s="279"/>
      <c r="X129" s="279"/>
      <c r="Y129" s="279"/>
      <c r="Z129" s="279"/>
    </row>
    <row r="130" spans="1:26" ht="12.75" customHeight="1">
      <c r="A130" s="279"/>
      <c r="B130" s="279"/>
      <c r="C130" s="279"/>
      <c r="D130" s="279"/>
      <c r="E130" s="279"/>
      <c r="F130" s="279"/>
      <c r="G130" s="279"/>
      <c r="H130" s="279"/>
      <c r="I130" s="279"/>
      <c r="J130" s="279"/>
      <c r="K130" s="279"/>
      <c r="L130" s="279"/>
      <c r="M130" s="279"/>
      <c r="N130" s="279"/>
      <c r="O130" s="279"/>
      <c r="P130" s="279"/>
      <c r="Q130" s="279"/>
      <c r="R130" s="279"/>
      <c r="S130" s="279"/>
      <c r="T130" s="279"/>
      <c r="U130" s="279"/>
      <c r="V130" s="279"/>
      <c r="W130" s="279"/>
      <c r="X130" s="279"/>
      <c r="Y130" s="279"/>
      <c r="Z130" s="279"/>
    </row>
    <row r="131" spans="1:26" ht="12.75" customHeight="1">
      <c r="A131" s="279"/>
      <c r="B131" s="279"/>
      <c r="C131" s="279"/>
      <c r="D131" s="279"/>
      <c r="E131" s="279"/>
      <c r="F131" s="279"/>
      <c r="G131" s="279"/>
      <c r="H131" s="279"/>
      <c r="I131" s="279"/>
      <c r="J131" s="279"/>
      <c r="K131" s="279"/>
      <c r="L131" s="279"/>
      <c r="M131" s="279"/>
      <c r="N131" s="279"/>
      <c r="O131" s="279"/>
      <c r="P131" s="279"/>
      <c r="Q131" s="279"/>
      <c r="R131" s="279"/>
      <c r="S131" s="279"/>
      <c r="T131" s="279"/>
      <c r="U131" s="279"/>
      <c r="V131" s="279"/>
      <c r="W131" s="279"/>
      <c r="X131" s="279"/>
      <c r="Y131" s="279"/>
      <c r="Z131" s="279"/>
    </row>
    <row r="132" spans="1:26" ht="12.75" customHeight="1">
      <c r="A132" s="279"/>
      <c r="B132" s="279"/>
      <c r="C132" s="279"/>
      <c r="D132" s="279"/>
      <c r="E132" s="279"/>
      <c r="F132" s="279"/>
      <c r="G132" s="279"/>
      <c r="H132" s="279"/>
      <c r="I132" s="279"/>
      <c r="J132" s="279"/>
      <c r="K132" s="279"/>
      <c r="L132" s="279"/>
      <c r="M132" s="279"/>
      <c r="N132" s="279"/>
      <c r="O132" s="279"/>
      <c r="P132" s="279"/>
      <c r="Q132" s="279"/>
      <c r="R132" s="279"/>
      <c r="S132" s="279"/>
      <c r="T132" s="279"/>
      <c r="U132" s="279"/>
      <c r="V132" s="279"/>
      <c r="W132" s="279"/>
      <c r="X132" s="279"/>
      <c r="Y132" s="279"/>
      <c r="Z132" s="279"/>
    </row>
    <row r="133" spans="1:26" ht="12.75" customHeight="1">
      <c r="A133" s="279"/>
      <c r="B133" s="279"/>
      <c r="C133" s="279"/>
      <c r="D133" s="279"/>
      <c r="E133" s="279"/>
      <c r="F133" s="279"/>
      <c r="G133" s="279"/>
      <c r="H133" s="279"/>
      <c r="I133" s="279"/>
      <c r="J133" s="279"/>
      <c r="K133" s="279"/>
      <c r="L133" s="279"/>
      <c r="M133" s="279"/>
      <c r="N133" s="279"/>
      <c r="O133" s="279"/>
      <c r="P133" s="279"/>
      <c r="Q133" s="279"/>
      <c r="R133" s="279"/>
      <c r="S133" s="279"/>
      <c r="T133" s="279"/>
      <c r="U133" s="279"/>
      <c r="V133" s="279"/>
      <c r="W133" s="279"/>
      <c r="X133" s="279"/>
      <c r="Y133" s="279"/>
      <c r="Z133" s="279"/>
    </row>
    <row r="134" spans="1:26" ht="12.75" customHeight="1">
      <c r="A134" s="279"/>
      <c r="B134" s="279"/>
      <c r="C134" s="279"/>
      <c r="D134" s="279"/>
      <c r="E134" s="279"/>
      <c r="F134" s="279"/>
      <c r="G134" s="279"/>
      <c r="H134" s="279"/>
      <c r="I134" s="279"/>
      <c r="J134" s="279"/>
      <c r="K134" s="279"/>
      <c r="L134" s="279"/>
      <c r="M134" s="279"/>
      <c r="N134" s="279"/>
      <c r="O134" s="279"/>
      <c r="P134" s="279"/>
      <c r="Q134" s="279"/>
      <c r="R134" s="279"/>
      <c r="S134" s="279"/>
      <c r="T134" s="279"/>
      <c r="U134" s="279"/>
      <c r="V134" s="279"/>
      <c r="W134" s="279"/>
      <c r="X134" s="279"/>
      <c r="Y134" s="279"/>
      <c r="Z134" s="279"/>
    </row>
    <row r="135" spans="1:26" ht="12.75" customHeight="1">
      <c r="A135" s="279"/>
      <c r="B135" s="279"/>
      <c r="C135" s="279"/>
      <c r="D135" s="279"/>
      <c r="E135" s="279"/>
      <c r="F135" s="279"/>
      <c r="G135" s="279"/>
      <c r="H135" s="279"/>
      <c r="I135" s="279"/>
      <c r="J135" s="279"/>
      <c r="K135" s="279"/>
      <c r="L135" s="279"/>
      <c r="M135" s="279"/>
      <c r="N135" s="279"/>
      <c r="O135" s="279"/>
      <c r="P135" s="279"/>
      <c r="Q135" s="279"/>
      <c r="R135" s="279"/>
      <c r="S135" s="279"/>
      <c r="T135" s="279"/>
      <c r="U135" s="279"/>
      <c r="V135" s="279"/>
      <c r="W135" s="279"/>
      <c r="X135" s="279"/>
      <c r="Y135" s="279"/>
      <c r="Z135" s="279"/>
    </row>
    <row r="136" spans="1:26" ht="12.75" customHeight="1">
      <c r="A136" s="279"/>
      <c r="B136" s="279"/>
      <c r="C136" s="279"/>
      <c r="D136" s="279"/>
      <c r="E136" s="279"/>
      <c r="F136" s="279"/>
      <c r="G136" s="279"/>
      <c r="H136" s="279"/>
      <c r="I136" s="279"/>
      <c r="J136" s="279"/>
      <c r="K136" s="279"/>
      <c r="L136" s="279"/>
      <c r="M136" s="279"/>
      <c r="N136" s="279"/>
      <c r="O136" s="279"/>
      <c r="P136" s="279"/>
      <c r="Q136" s="279"/>
      <c r="R136" s="279"/>
      <c r="S136" s="279"/>
      <c r="T136" s="279"/>
      <c r="U136" s="279"/>
      <c r="V136" s="279"/>
      <c r="W136" s="279"/>
      <c r="X136" s="279"/>
      <c r="Y136" s="279"/>
      <c r="Z136" s="279"/>
    </row>
    <row r="137" spans="1:26" ht="12.75" customHeight="1">
      <c r="A137" s="279"/>
      <c r="B137" s="279"/>
      <c r="C137" s="279"/>
      <c r="D137" s="279"/>
      <c r="E137" s="279"/>
      <c r="F137" s="279"/>
      <c r="G137" s="279"/>
      <c r="H137" s="279"/>
      <c r="I137" s="279"/>
      <c r="J137" s="279"/>
      <c r="K137" s="279"/>
      <c r="L137" s="279"/>
      <c r="M137" s="279"/>
      <c r="N137" s="279"/>
      <c r="O137" s="279"/>
      <c r="P137" s="279"/>
      <c r="Q137" s="279"/>
      <c r="R137" s="279"/>
      <c r="S137" s="279"/>
      <c r="T137" s="279"/>
      <c r="U137" s="279"/>
      <c r="V137" s="279"/>
      <c r="W137" s="279"/>
      <c r="X137" s="279"/>
      <c r="Y137" s="279"/>
      <c r="Z137" s="279"/>
    </row>
    <row r="138" spans="1:26" ht="12.75" customHeight="1">
      <c r="A138" s="279"/>
      <c r="B138" s="279"/>
      <c r="C138" s="279"/>
      <c r="D138" s="279"/>
      <c r="E138" s="279"/>
      <c r="F138" s="279"/>
      <c r="G138" s="279"/>
      <c r="H138" s="279"/>
      <c r="I138" s="279"/>
      <c r="J138" s="279"/>
      <c r="K138" s="279"/>
      <c r="L138" s="279"/>
      <c r="M138" s="279"/>
      <c r="N138" s="279"/>
      <c r="O138" s="279"/>
      <c r="P138" s="279"/>
      <c r="Q138" s="279"/>
      <c r="R138" s="279"/>
      <c r="S138" s="279"/>
      <c r="T138" s="279"/>
      <c r="U138" s="279"/>
      <c r="V138" s="279"/>
      <c r="W138" s="279"/>
      <c r="X138" s="279"/>
      <c r="Y138" s="279"/>
      <c r="Z138" s="279"/>
    </row>
    <row r="139" spans="1:26" ht="12.75" customHeight="1">
      <c r="A139" s="279"/>
      <c r="B139" s="279"/>
      <c r="C139" s="279"/>
      <c r="D139" s="279"/>
      <c r="E139" s="279"/>
      <c r="F139" s="279"/>
      <c r="G139" s="279"/>
      <c r="H139" s="279"/>
      <c r="I139" s="279"/>
      <c r="J139" s="279"/>
      <c r="K139" s="279"/>
      <c r="L139" s="279"/>
      <c r="M139" s="279"/>
      <c r="N139" s="279"/>
      <c r="O139" s="279"/>
      <c r="P139" s="279"/>
      <c r="Q139" s="279"/>
      <c r="R139" s="279"/>
      <c r="S139" s="279"/>
      <c r="T139" s="279"/>
      <c r="U139" s="279"/>
      <c r="V139" s="279"/>
      <c r="W139" s="279"/>
      <c r="X139" s="279"/>
      <c r="Y139" s="279"/>
      <c r="Z139" s="279"/>
    </row>
    <row r="140" spans="1:26" ht="12.75" customHeight="1">
      <c r="A140" s="279"/>
      <c r="B140" s="279"/>
      <c r="C140" s="279"/>
      <c r="D140" s="279"/>
      <c r="E140" s="279"/>
      <c r="F140" s="279"/>
      <c r="G140" s="279"/>
      <c r="H140" s="279"/>
      <c r="I140" s="279"/>
      <c r="J140" s="279"/>
      <c r="K140" s="279"/>
      <c r="L140" s="279"/>
      <c r="M140" s="279"/>
      <c r="N140" s="279"/>
      <c r="O140" s="279"/>
      <c r="P140" s="279"/>
      <c r="Q140" s="279"/>
      <c r="R140" s="279"/>
      <c r="S140" s="279"/>
      <c r="T140" s="279"/>
      <c r="U140" s="279"/>
      <c r="V140" s="279"/>
      <c r="W140" s="279"/>
      <c r="X140" s="279"/>
      <c r="Y140" s="279"/>
      <c r="Z140" s="279"/>
    </row>
    <row r="141" spans="1:26" ht="12.75" customHeight="1">
      <c r="A141" s="279"/>
      <c r="B141" s="279"/>
      <c r="C141" s="279"/>
      <c r="D141" s="279"/>
      <c r="E141" s="279"/>
      <c r="F141" s="279"/>
      <c r="G141" s="279"/>
      <c r="H141" s="279"/>
      <c r="I141" s="279"/>
      <c r="J141" s="279"/>
      <c r="K141" s="279"/>
      <c r="L141" s="279"/>
      <c r="M141" s="279"/>
      <c r="N141" s="279"/>
      <c r="O141" s="279"/>
      <c r="P141" s="279"/>
      <c r="Q141" s="279"/>
      <c r="R141" s="279"/>
      <c r="S141" s="279"/>
      <c r="T141" s="279"/>
      <c r="U141" s="279"/>
      <c r="V141" s="279"/>
      <c r="W141" s="279"/>
      <c r="X141" s="279"/>
      <c r="Y141" s="279"/>
      <c r="Z141" s="279"/>
    </row>
    <row r="142" spans="1:26" ht="12.75" customHeight="1">
      <c r="A142" s="279"/>
      <c r="B142" s="279"/>
      <c r="C142" s="279"/>
      <c r="D142" s="279"/>
      <c r="E142" s="279"/>
      <c r="F142" s="279"/>
      <c r="G142" s="279"/>
      <c r="H142" s="279"/>
      <c r="I142" s="279"/>
      <c r="J142" s="279"/>
      <c r="K142" s="279"/>
      <c r="L142" s="279"/>
      <c r="M142" s="279"/>
      <c r="N142" s="279"/>
      <c r="O142" s="279"/>
      <c r="P142" s="279"/>
      <c r="Q142" s="279"/>
      <c r="R142" s="279"/>
      <c r="S142" s="279"/>
      <c r="T142" s="279"/>
      <c r="U142" s="279"/>
      <c r="V142" s="279"/>
      <c r="W142" s="279"/>
      <c r="X142" s="279"/>
      <c r="Y142" s="279"/>
      <c r="Z142" s="279"/>
    </row>
    <row r="143" spans="1:26" ht="12.75" customHeight="1">
      <c r="A143" s="279"/>
      <c r="B143" s="279"/>
      <c r="C143" s="279"/>
      <c r="D143" s="279"/>
      <c r="E143" s="279"/>
      <c r="F143" s="279"/>
      <c r="G143" s="279"/>
      <c r="H143" s="279"/>
      <c r="I143" s="279"/>
      <c r="J143" s="279"/>
      <c r="K143" s="279"/>
      <c r="L143" s="279"/>
      <c r="M143" s="279"/>
      <c r="N143" s="279"/>
      <c r="O143" s="279"/>
      <c r="P143" s="279"/>
      <c r="Q143" s="279"/>
      <c r="R143" s="279"/>
      <c r="S143" s="279"/>
      <c r="T143" s="279"/>
      <c r="U143" s="279"/>
      <c r="V143" s="279"/>
      <c r="W143" s="279"/>
      <c r="X143" s="279"/>
      <c r="Y143" s="279"/>
      <c r="Z143" s="279"/>
    </row>
    <row r="144" spans="1:26" ht="12.75" customHeight="1">
      <c r="A144" s="279"/>
      <c r="B144" s="279"/>
      <c r="C144" s="279"/>
      <c r="D144" s="279"/>
      <c r="E144" s="279"/>
      <c r="F144" s="279"/>
      <c r="G144" s="279"/>
      <c r="H144" s="279"/>
      <c r="I144" s="279"/>
      <c r="J144" s="279"/>
      <c r="K144" s="279"/>
      <c r="L144" s="279"/>
      <c r="M144" s="279"/>
      <c r="N144" s="279"/>
      <c r="O144" s="279"/>
      <c r="P144" s="279"/>
      <c r="Q144" s="279"/>
      <c r="R144" s="279"/>
      <c r="S144" s="279"/>
      <c r="T144" s="279"/>
      <c r="U144" s="279"/>
      <c r="V144" s="279"/>
      <c r="W144" s="279"/>
      <c r="X144" s="279"/>
      <c r="Y144" s="279"/>
      <c r="Z144" s="279"/>
    </row>
    <row r="145" spans="1:26" ht="12.75" customHeight="1">
      <c r="A145" s="279"/>
      <c r="B145" s="279"/>
      <c r="C145" s="279"/>
      <c r="D145" s="279"/>
      <c r="E145" s="279"/>
      <c r="F145" s="279"/>
      <c r="G145" s="279"/>
      <c r="H145" s="279"/>
      <c r="I145" s="279"/>
      <c r="J145" s="279"/>
      <c r="K145" s="279"/>
      <c r="L145" s="279"/>
      <c r="M145" s="279"/>
      <c r="N145" s="279"/>
      <c r="O145" s="279"/>
      <c r="P145" s="279"/>
      <c r="Q145" s="279"/>
      <c r="R145" s="279"/>
      <c r="S145" s="279"/>
      <c r="T145" s="279"/>
      <c r="U145" s="279"/>
      <c r="V145" s="279"/>
      <c r="W145" s="279"/>
      <c r="X145" s="279"/>
      <c r="Y145" s="279"/>
      <c r="Z145" s="279"/>
    </row>
    <row r="146" spans="1:26" ht="12.75" customHeight="1">
      <c r="A146" s="279"/>
      <c r="B146" s="279"/>
      <c r="C146" s="279"/>
      <c r="D146" s="279"/>
      <c r="E146" s="279"/>
      <c r="F146" s="279"/>
      <c r="G146" s="279"/>
      <c r="H146" s="279"/>
      <c r="I146" s="279"/>
      <c r="J146" s="279"/>
      <c r="K146" s="279"/>
      <c r="L146" s="279"/>
      <c r="M146" s="279"/>
      <c r="N146" s="279"/>
      <c r="O146" s="279"/>
      <c r="P146" s="279"/>
      <c r="Q146" s="279"/>
      <c r="R146" s="279"/>
      <c r="S146" s="279"/>
      <c r="T146" s="279"/>
      <c r="U146" s="279"/>
      <c r="V146" s="279"/>
      <c r="W146" s="279"/>
      <c r="X146" s="279"/>
      <c r="Y146" s="279"/>
      <c r="Z146" s="279"/>
    </row>
    <row r="147" spans="1:26" ht="12.75" customHeight="1">
      <c r="A147" s="279"/>
      <c r="B147" s="279"/>
      <c r="C147" s="279"/>
      <c r="D147" s="279"/>
      <c r="E147" s="279"/>
      <c r="F147" s="279"/>
      <c r="G147" s="279"/>
      <c r="H147" s="279"/>
      <c r="I147" s="279"/>
      <c r="J147" s="279"/>
      <c r="K147" s="279"/>
      <c r="L147" s="279"/>
      <c r="M147" s="279"/>
      <c r="N147" s="279"/>
      <c r="O147" s="279"/>
      <c r="P147" s="279"/>
      <c r="Q147" s="279"/>
      <c r="R147" s="279"/>
      <c r="S147" s="279"/>
      <c r="T147" s="279"/>
      <c r="U147" s="279"/>
      <c r="V147" s="279"/>
      <c r="W147" s="279"/>
      <c r="X147" s="279"/>
      <c r="Y147" s="279"/>
      <c r="Z147" s="279"/>
    </row>
    <row r="148" spans="1:26" ht="12.75" customHeight="1">
      <c r="A148" s="279"/>
      <c r="B148" s="279"/>
      <c r="C148" s="279"/>
      <c r="D148" s="279"/>
      <c r="E148" s="279"/>
      <c r="F148" s="279"/>
      <c r="G148" s="279"/>
      <c r="H148" s="279"/>
      <c r="I148" s="279"/>
      <c r="J148" s="279"/>
      <c r="K148" s="279"/>
      <c r="L148" s="279"/>
      <c r="M148" s="279"/>
      <c r="N148" s="279"/>
      <c r="O148" s="279"/>
      <c r="P148" s="279"/>
      <c r="Q148" s="279"/>
      <c r="R148" s="279"/>
      <c r="S148" s="279"/>
      <c r="T148" s="279"/>
      <c r="U148" s="279"/>
      <c r="V148" s="279"/>
      <c r="W148" s="279"/>
      <c r="X148" s="279"/>
      <c r="Y148" s="279"/>
      <c r="Z148" s="279"/>
    </row>
    <row r="149" spans="1:26" ht="12.75" customHeight="1">
      <c r="A149" s="279"/>
      <c r="B149" s="279"/>
      <c r="C149" s="279"/>
      <c r="D149" s="279"/>
      <c r="E149" s="279"/>
      <c r="F149" s="279"/>
      <c r="G149" s="279"/>
      <c r="H149" s="279"/>
      <c r="I149" s="279"/>
      <c r="J149" s="279"/>
      <c r="K149" s="279"/>
      <c r="L149" s="279"/>
      <c r="M149" s="279"/>
      <c r="N149" s="279"/>
      <c r="O149" s="279"/>
      <c r="P149" s="279"/>
      <c r="Q149" s="279"/>
      <c r="R149" s="279"/>
      <c r="S149" s="279"/>
      <c r="T149" s="279"/>
      <c r="U149" s="279"/>
      <c r="V149" s="279"/>
      <c r="W149" s="279"/>
      <c r="X149" s="279"/>
      <c r="Y149" s="279"/>
      <c r="Z149" s="279"/>
    </row>
    <row r="150" spans="1:26" ht="12.75" customHeight="1">
      <c r="A150" s="279"/>
      <c r="B150" s="279"/>
      <c r="C150" s="279"/>
      <c r="D150" s="279"/>
      <c r="E150" s="279"/>
      <c r="F150" s="279"/>
      <c r="G150" s="279"/>
      <c r="H150" s="279"/>
      <c r="I150" s="279"/>
      <c r="J150" s="279"/>
      <c r="K150" s="279"/>
      <c r="L150" s="279"/>
      <c r="M150" s="279"/>
      <c r="N150" s="279"/>
      <c r="O150" s="279"/>
      <c r="P150" s="279"/>
      <c r="Q150" s="279"/>
      <c r="R150" s="279"/>
      <c r="S150" s="279"/>
      <c r="T150" s="279"/>
      <c r="U150" s="279"/>
      <c r="V150" s="279"/>
      <c r="W150" s="279"/>
      <c r="X150" s="279"/>
      <c r="Y150" s="279"/>
      <c r="Z150" s="279"/>
    </row>
    <row r="151" spans="1:26" ht="12.75" customHeight="1">
      <c r="A151" s="279"/>
      <c r="B151" s="279"/>
      <c r="C151" s="279"/>
      <c r="D151" s="279"/>
      <c r="E151" s="279"/>
      <c r="F151" s="279"/>
      <c r="G151" s="279"/>
      <c r="H151" s="279"/>
      <c r="I151" s="279"/>
      <c r="J151" s="279"/>
      <c r="K151" s="279"/>
      <c r="L151" s="279"/>
      <c r="M151" s="279"/>
      <c r="N151" s="279"/>
      <c r="O151" s="279"/>
      <c r="P151" s="279"/>
      <c r="Q151" s="279"/>
      <c r="R151" s="279"/>
      <c r="S151" s="279"/>
      <c r="T151" s="279"/>
      <c r="U151" s="279"/>
      <c r="V151" s="279"/>
      <c r="W151" s="279"/>
      <c r="X151" s="279"/>
      <c r="Y151" s="279"/>
      <c r="Z151" s="279"/>
    </row>
    <row r="152" spans="1:26" ht="12.75" customHeight="1">
      <c r="A152" s="279"/>
      <c r="B152" s="279"/>
      <c r="C152" s="279"/>
      <c r="D152" s="279"/>
      <c r="E152" s="279"/>
      <c r="F152" s="279"/>
      <c r="G152" s="279"/>
      <c r="H152" s="279"/>
      <c r="I152" s="279"/>
      <c r="J152" s="279"/>
      <c r="K152" s="279"/>
      <c r="L152" s="279"/>
      <c r="M152" s="279"/>
      <c r="N152" s="279"/>
      <c r="O152" s="279"/>
      <c r="P152" s="279"/>
      <c r="Q152" s="279"/>
      <c r="R152" s="279"/>
      <c r="S152" s="279"/>
      <c r="T152" s="279"/>
      <c r="U152" s="279"/>
      <c r="V152" s="279"/>
      <c r="W152" s="279"/>
      <c r="X152" s="279"/>
      <c r="Y152" s="279"/>
      <c r="Z152" s="279"/>
    </row>
    <row r="153" spans="1:26" ht="12.75" customHeight="1">
      <c r="A153" s="279"/>
      <c r="B153" s="279"/>
      <c r="C153" s="279"/>
      <c r="D153" s="279"/>
      <c r="E153" s="279"/>
      <c r="F153" s="279"/>
      <c r="G153" s="279"/>
      <c r="H153" s="279"/>
      <c r="I153" s="279"/>
      <c r="J153" s="279"/>
      <c r="K153" s="279"/>
      <c r="L153" s="279"/>
      <c r="M153" s="279"/>
      <c r="N153" s="279"/>
      <c r="O153" s="279"/>
      <c r="P153" s="279"/>
      <c r="Q153" s="279"/>
      <c r="R153" s="279"/>
      <c r="S153" s="279"/>
      <c r="T153" s="279"/>
      <c r="U153" s="279"/>
      <c r="V153" s="279"/>
      <c r="W153" s="279"/>
      <c r="X153" s="279"/>
      <c r="Y153" s="279"/>
      <c r="Z153" s="279"/>
    </row>
    <row r="154" spans="1:26" ht="12.75" customHeight="1">
      <c r="A154" s="279"/>
      <c r="B154" s="279"/>
      <c r="C154" s="279"/>
      <c r="D154" s="279"/>
      <c r="E154" s="279"/>
      <c r="F154" s="279"/>
      <c r="G154" s="279"/>
      <c r="H154" s="279"/>
      <c r="I154" s="279"/>
      <c r="J154" s="279"/>
      <c r="K154" s="279"/>
      <c r="L154" s="279"/>
      <c r="M154" s="279"/>
      <c r="N154" s="279"/>
      <c r="O154" s="279"/>
      <c r="P154" s="279"/>
      <c r="Q154" s="279"/>
      <c r="R154" s="279"/>
      <c r="S154" s="279"/>
      <c r="T154" s="279"/>
      <c r="U154" s="279"/>
      <c r="V154" s="279"/>
      <c r="W154" s="279"/>
      <c r="X154" s="279"/>
      <c r="Y154" s="279"/>
      <c r="Z154" s="279"/>
    </row>
    <row r="155" spans="1:26" ht="12.75" customHeight="1">
      <c r="A155" s="279"/>
      <c r="B155" s="279"/>
      <c r="C155" s="279"/>
      <c r="D155" s="279"/>
      <c r="E155" s="279"/>
      <c r="F155" s="279"/>
      <c r="G155" s="279"/>
      <c r="H155" s="279"/>
      <c r="I155" s="279"/>
      <c r="J155" s="279"/>
      <c r="K155" s="279"/>
      <c r="L155" s="279"/>
      <c r="M155" s="279"/>
      <c r="N155" s="279"/>
      <c r="O155" s="279"/>
      <c r="P155" s="279"/>
      <c r="Q155" s="279"/>
      <c r="R155" s="279"/>
      <c r="S155" s="279"/>
      <c r="T155" s="279"/>
      <c r="U155" s="279"/>
      <c r="V155" s="279"/>
      <c r="W155" s="279"/>
      <c r="X155" s="279"/>
      <c r="Y155" s="279"/>
      <c r="Z155" s="279"/>
    </row>
    <row r="156" spans="1:26" ht="12.75" customHeight="1">
      <c r="A156" s="279"/>
      <c r="B156" s="279"/>
      <c r="C156" s="279"/>
      <c r="D156" s="279"/>
      <c r="E156" s="279"/>
      <c r="F156" s="279"/>
      <c r="G156" s="279"/>
      <c r="H156" s="279"/>
      <c r="I156" s="279"/>
      <c r="J156" s="279"/>
      <c r="K156" s="279"/>
      <c r="L156" s="279"/>
      <c r="M156" s="279"/>
      <c r="N156" s="279"/>
      <c r="O156" s="279"/>
      <c r="P156" s="279"/>
      <c r="Q156" s="279"/>
      <c r="R156" s="279"/>
      <c r="S156" s="279"/>
      <c r="T156" s="279"/>
      <c r="U156" s="279"/>
      <c r="V156" s="279"/>
      <c r="W156" s="279"/>
      <c r="X156" s="279"/>
      <c r="Y156" s="279"/>
      <c r="Z156" s="279"/>
    </row>
    <row r="157" spans="1:26" ht="12.75" customHeight="1">
      <c r="A157" s="279"/>
      <c r="B157" s="279"/>
      <c r="C157" s="279"/>
      <c r="D157" s="279"/>
      <c r="E157" s="279"/>
      <c r="F157" s="279"/>
      <c r="G157" s="279"/>
      <c r="H157" s="279"/>
      <c r="I157" s="279"/>
      <c r="J157" s="279"/>
      <c r="K157" s="279"/>
      <c r="L157" s="279"/>
      <c r="M157" s="279"/>
      <c r="N157" s="279"/>
      <c r="O157" s="279"/>
      <c r="P157" s="279"/>
      <c r="Q157" s="279"/>
      <c r="R157" s="279"/>
      <c r="S157" s="279"/>
      <c r="T157" s="279"/>
      <c r="U157" s="279"/>
      <c r="V157" s="279"/>
      <c r="W157" s="279"/>
      <c r="X157" s="279"/>
      <c r="Y157" s="279"/>
      <c r="Z157" s="279"/>
    </row>
    <row r="158" spans="1:26" ht="12.75" customHeight="1">
      <c r="A158" s="279"/>
      <c r="B158" s="279"/>
      <c r="C158" s="279"/>
      <c r="D158" s="279"/>
      <c r="E158" s="279"/>
      <c r="F158" s="279"/>
      <c r="G158" s="279"/>
      <c r="H158" s="279"/>
      <c r="I158" s="279"/>
      <c r="J158" s="279"/>
      <c r="K158" s="279"/>
      <c r="L158" s="279"/>
      <c r="M158" s="279"/>
      <c r="N158" s="279"/>
      <c r="O158" s="279"/>
      <c r="P158" s="279"/>
      <c r="Q158" s="279"/>
      <c r="R158" s="279"/>
      <c r="S158" s="279"/>
      <c r="T158" s="279"/>
      <c r="U158" s="279"/>
      <c r="V158" s="279"/>
      <c r="W158" s="279"/>
      <c r="X158" s="279"/>
      <c r="Y158" s="279"/>
      <c r="Z158" s="279"/>
    </row>
    <row r="159" spans="1:26" ht="12.75" customHeight="1">
      <c r="A159" s="279"/>
      <c r="B159" s="279"/>
      <c r="C159" s="279"/>
      <c r="D159" s="279"/>
      <c r="E159" s="279"/>
      <c r="F159" s="279"/>
      <c r="G159" s="279"/>
      <c r="H159" s="279"/>
      <c r="I159" s="279"/>
      <c r="J159" s="279"/>
      <c r="K159" s="279"/>
      <c r="L159" s="279"/>
      <c r="M159" s="279"/>
      <c r="N159" s="279"/>
      <c r="O159" s="279"/>
      <c r="P159" s="279"/>
      <c r="Q159" s="279"/>
      <c r="R159" s="279"/>
      <c r="S159" s="279"/>
      <c r="T159" s="279"/>
      <c r="U159" s="279"/>
      <c r="V159" s="279"/>
      <c r="W159" s="279"/>
      <c r="X159" s="279"/>
      <c r="Y159" s="279"/>
      <c r="Z159" s="279"/>
    </row>
    <row r="160" spans="1:26" ht="12.75" customHeight="1">
      <c r="A160" s="279"/>
      <c r="B160" s="279"/>
      <c r="C160" s="279"/>
      <c r="D160" s="279"/>
      <c r="E160" s="279"/>
      <c r="F160" s="279"/>
      <c r="G160" s="279"/>
      <c r="H160" s="279"/>
      <c r="I160" s="279"/>
      <c r="J160" s="279"/>
      <c r="K160" s="279"/>
      <c r="L160" s="279"/>
      <c r="M160" s="279"/>
      <c r="N160" s="279"/>
      <c r="O160" s="279"/>
      <c r="P160" s="279"/>
      <c r="Q160" s="279"/>
      <c r="R160" s="279"/>
      <c r="S160" s="279"/>
      <c r="T160" s="279"/>
      <c r="U160" s="279"/>
      <c r="V160" s="279"/>
      <c r="W160" s="279"/>
      <c r="X160" s="279"/>
      <c r="Y160" s="279"/>
      <c r="Z160" s="279"/>
    </row>
    <row r="161" spans="1:26" ht="12.75" customHeight="1">
      <c r="A161" s="279"/>
      <c r="B161" s="279"/>
      <c r="C161" s="279"/>
      <c r="D161" s="279"/>
      <c r="E161" s="279"/>
      <c r="F161" s="279"/>
      <c r="G161" s="279"/>
      <c r="H161" s="279"/>
      <c r="I161" s="279"/>
      <c r="J161" s="279"/>
      <c r="K161" s="279"/>
      <c r="L161" s="279"/>
      <c r="M161" s="279"/>
      <c r="N161" s="279"/>
      <c r="O161" s="279"/>
      <c r="P161" s="279"/>
      <c r="Q161" s="279"/>
      <c r="R161" s="279"/>
      <c r="S161" s="279"/>
      <c r="T161" s="279"/>
      <c r="U161" s="279"/>
      <c r="V161" s="279"/>
      <c r="W161" s="279"/>
      <c r="X161" s="279"/>
      <c r="Y161" s="279"/>
      <c r="Z161" s="279"/>
    </row>
    <row r="162" spans="1:26" ht="12.75" customHeight="1">
      <c r="A162" s="279"/>
      <c r="B162" s="279"/>
      <c r="C162" s="279"/>
      <c r="D162" s="279"/>
      <c r="E162" s="279"/>
      <c r="F162" s="279"/>
      <c r="G162" s="279"/>
      <c r="H162" s="279"/>
      <c r="I162" s="279"/>
      <c r="J162" s="279"/>
      <c r="K162" s="279"/>
      <c r="L162" s="279"/>
      <c r="M162" s="279"/>
      <c r="N162" s="279"/>
      <c r="O162" s="279"/>
      <c r="P162" s="279"/>
      <c r="Q162" s="279"/>
      <c r="R162" s="279"/>
      <c r="S162" s="279"/>
      <c r="T162" s="279"/>
      <c r="U162" s="279"/>
      <c r="V162" s="279"/>
      <c r="W162" s="279"/>
      <c r="X162" s="279"/>
      <c r="Y162" s="279"/>
      <c r="Z162" s="279"/>
    </row>
    <row r="163" spans="1:26" ht="12.75" customHeight="1">
      <c r="A163" s="279"/>
      <c r="B163" s="279"/>
      <c r="C163" s="279"/>
      <c r="D163" s="279"/>
      <c r="E163" s="279"/>
      <c r="F163" s="279"/>
      <c r="G163" s="279"/>
      <c r="H163" s="279"/>
      <c r="I163" s="279"/>
      <c r="J163" s="279"/>
      <c r="K163" s="279"/>
      <c r="L163" s="279"/>
      <c r="M163" s="279"/>
      <c r="N163" s="279"/>
      <c r="O163" s="279"/>
      <c r="P163" s="279"/>
      <c r="Q163" s="279"/>
      <c r="R163" s="279"/>
      <c r="S163" s="279"/>
      <c r="T163" s="279"/>
      <c r="U163" s="279"/>
      <c r="V163" s="279"/>
      <c r="W163" s="279"/>
      <c r="X163" s="279"/>
      <c r="Y163" s="279"/>
      <c r="Z163" s="279"/>
    </row>
    <row r="164" spans="1:26" ht="12.75" customHeight="1">
      <c r="A164" s="279"/>
      <c r="B164" s="279"/>
      <c r="C164" s="279"/>
      <c r="D164" s="279"/>
      <c r="E164" s="279"/>
      <c r="F164" s="279"/>
      <c r="G164" s="279"/>
      <c r="H164" s="279"/>
      <c r="I164" s="279"/>
      <c r="J164" s="279"/>
      <c r="K164" s="279"/>
      <c r="L164" s="279"/>
      <c r="M164" s="279"/>
      <c r="N164" s="279"/>
      <c r="O164" s="279"/>
      <c r="P164" s="279"/>
      <c r="Q164" s="279"/>
      <c r="R164" s="279"/>
      <c r="S164" s="279"/>
      <c r="T164" s="279"/>
      <c r="U164" s="279"/>
      <c r="V164" s="279"/>
      <c r="W164" s="279"/>
      <c r="X164" s="279"/>
      <c r="Y164" s="279"/>
      <c r="Z164" s="279"/>
    </row>
    <row r="165" spans="1:26" ht="12.75" customHeight="1">
      <c r="A165" s="279"/>
      <c r="B165" s="279"/>
      <c r="C165" s="279"/>
      <c r="D165" s="279"/>
      <c r="E165" s="279"/>
      <c r="F165" s="279"/>
      <c r="G165" s="279"/>
      <c r="H165" s="279"/>
      <c r="I165" s="279"/>
      <c r="J165" s="279"/>
      <c r="K165" s="279"/>
      <c r="L165" s="279"/>
      <c r="M165" s="279"/>
      <c r="N165" s="279"/>
      <c r="O165" s="279"/>
      <c r="P165" s="279"/>
      <c r="Q165" s="279"/>
      <c r="R165" s="279"/>
      <c r="S165" s="279"/>
      <c r="T165" s="279"/>
      <c r="U165" s="279"/>
      <c r="V165" s="279"/>
      <c r="W165" s="279"/>
      <c r="X165" s="279"/>
      <c r="Y165" s="279"/>
      <c r="Z165" s="279"/>
    </row>
    <row r="166" spans="1:26" ht="12.75" customHeight="1">
      <c r="A166" s="279"/>
      <c r="B166" s="279"/>
      <c r="C166" s="279"/>
      <c r="D166" s="279"/>
      <c r="E166" s="279"/>
      <c r="F166" s="279"/>
      <c r="G166" s="279"/>
      <c r="H166" s="279"/>
      <c r="I166" s="279"/>
      <c r="J166" s="279"/>
      <c r="K166" s="279"/>
      <c r="L166" s="279"/>
      <c r="M166" s="279"/>
      <c r="N166" s="279"/>
      <c r="O166" s="279"/>
      <c r="P166" s="279"/>
      <c r="Q166" s="279"/>
      <c r="R166" s="279"/>
      <c r="S166" s="279"/>
      <c r="T166" s="279"/>
      <c r="U166" s="279"/>
      <c r="V166" s="279"/>
      <c r="W166" s="279"/>
      <c r="X166" s="279"/>
      <c r="Y166" s="279"/>
      <c r="Z166" s="279"/>
    </row>
    <row r="167" spans="1:26" ht="12.75" customHeight="1">
      <c r="A167" s="279"/>
      <c r="B167" s="279"/>
      <c r="C167" s="279"/>
      <c r="D167" s="279"/>
      <c r="E167" s="279"/>
      <c r="F167" s="279"/>
      <c r="G167" s="279"/>
      <c r="H167" s="279"/>
      <c r="I167" s="279"/>
      <c r="J167" s="279"/>
      <c r="K167" s="279"/>
      <c r="L167" s="279"/>
      <c r="M167" s="279"/>
      <c r="N167" s="279"/>
      <c r="O167" s="279"/>
      <c r="P167" s="279"/>
      <c r="Q167" s="279"/>
      <c r="R167" s="279"/>
      <c r="S167" s="279"/>
      <c r="T167" s="279"/>
      <c r="U167" s="279"/>
      <c r="V167" s="279"/>
      <c r="W167" s="279"/>
      <c r="X167" s="279"/>
      <c r="Y167" s="279"/>
      <c r="Z167" s="279"/>
    </row>
    <row r="168" spans="1:26" ht="12.75" customHeight="1">
      <c r="A168" s="279"/>
      <c r="B168" s="279"/>
      <c r="C168" s="279"/>
      <c r="D168" s="279"/>
      <c r="E168" s="279"/>
      <c r="F168" s="279"/>
      <c r="G168" s="279"/>
      <c r="H168" s="279"/>
      <c r="I168" s="279"/>
      <c r="J168" s="279"/>
      <c r="K168" s="279"/>
      <c r="L168" s="279"/>
      <c r="M168" s="279"/>
      <c r="N168" s="279"/>
      <c r="O168" s="279"/>
      <c r="P168" s="279"/>
      <c r="Q168" s="279"/>
      <c r="R168" s="279"/>
      <c r="S168" s="279"/>
      <c r="T168" s="279"/>
      <c r="U168" s="279"/>
      <c r="V168" s="279"/>
      <c r="W168" s="279"/>
      <c r="X168" s="279"/>
      <c r="Y168" s="279"/>
      <c r="Z168" s="279"/>
    </row>
    <row r="169" spans="1:26" ht="12.75" customHeight="1">
      <c r="A169" s="279"/>
      <c r="B169" s="279"/>
      <c r="C169" s="279"/>
      <c r="D169" s="279"/>
      <c r="E169" s="279"/>
      <c r="F169" s="279"/>
      <c r="G169" s="279"/>
      <c r="H169" s="279"/>
      <c r="I169" s="279"/>
      <c r="J169" s="279"/>
      <c r="K169" s="279"/>
      <c r="L169" s="279"/>
      <c r="M169" s="279"/>
      <c r="N169" s="279"/>
      <c r="O169" s="279"/>
      <c r="P169" s="279"/>
      <c r="Q169" s="279"/>
      <c r="R169" s="279"/>
      <c r="S169" s="279"/>
      <c r="T169" s="279"/>
      <c r="U169" s="279"/>
      <c r="V169" s="279"/>
      <c r="W169" s="279"/>
      <c r="X169" s="279"/>
      <c r="Y169" s="279"/>
      <c r="Z169" s="279"/>
    </row>
    <row r="170" spans="1:26" ht="12.75" customHeight="1">
      <c r="A170" s="279"/>
      <c r="B170" s="279"/>
      <c r="C170" s="279"/>
      <c r="D170" s="279"/>
      <c r="E170" s="279"/>
      <c r="F170" s="279"/>
      <c r="G170" s="279"/>
      <c r="H170" s="279"/>
      <c r="I170" s="279"/>
      <c r="J170" s="279"/>
      <c r="K170" s="279"/>
      <c r="L170" s="279"/>
      <c r="M170" s="279"/>
      <c r="N170" s="279"/>
      <c r="O170" s="279"/>
      <c r="P170" s="279"/>
      <c r="Q170" s="279"/>
      <c r="R170" s="279"/>
      <c r="S170" s="279"/>
      <c r="T170" s="279"/>
      <c r="U170" s="279"/>
      <c r="V170" s="279"/>
      <c r="W170" s="279"/>
      <c r="X170" s="279"/>
      <c r="Y170" s="279"/>
      <c r="Z170" s="279"/>
    </row>
    <row r="171" spans="1:26" ht="12.75" customHeight="1">
      <c r="A171" s="279"/>
      <c r="B171" s="279"/>
      <c r="C171" s="279"/>
      <c r="D171" s="279"/>
      <c r="E171" s="279"/>
      <c r="F171" s="279"/>
      <c r="G171" s="279"/>
      <c r="H171" s="279"/>
      <c r="I171" s="279"/>
      <c r="J171" s="279"/>
      <c r="K171" s="279"/>
      <c r="L171" s="279"/>
      <c r="M171" s="279"/>
      <c r="N171" s="279"/>
      <c r="O171" s="279"/>
      <c r="P171" s="279"/>
      <c r="Q171" s="279"/>
      <c r="R171" s="279"/>
      <c r="S171" s="279"/>
      <c r="T171" s="279"/>
      <c r="U171" s="279"/>
      <c r="V171" s="279"/>
      <c r="W171" s="279"/>
      <c r="X171" s="279"/>
      <c r="Y171" s="279"/>
      <c r="Z171" s="279"/>
    </row>
    <row r="172" spans="1:26" ht="12.75" customHeight="1">
      <c r="A172" s="279"/>
      <c r="B172" s="279"/>
      <c r="C172" s="279"/>
      <c r="D172" s="279"/>
      <c r="E172" s="279"/>
      <c r="F172" s="279"/>
      <c r="G172" s="279"/>
      <c r="H172" s="279"/>
      <c r="I172" s="279"/>
      <c r="J172" s="279"/>
      <c r="K172" s="279"/>
      <c r="L172" s="279"/>
      <c r="M172" s="279"/>
      <c r="N172" s="279"/>
      <c r="O172" s="279"/>
      <c r="P172" s="279"/>
      <c r="Q172" s="279"/>
      <c r="R172" s="279"/>
      <c r="S172" s="279"/>
      <c r="T172" s="279"/>
      <c r="U172" s="279"/>
      <c r="V172" s="279"/>
      <c r="W172" s="279"/>
      <c r="X172" s="279"/>
      <c r="Y172" s="279"/>
      <c r="Z172" s="279"/>
    </row>
    <row r="173" spans="1:26" ht="12.75" customHeight="1">
      <c r="A173" s="279"/>
      <c r="B173" s="279"/>
      <c r="C173" s="279"/>
      <c r="D173" s="279"/>
      <c r="E173" s="279"/>
      <c r="F173" s="279"/>
      <c r="G173" s="279"/>
      <c r="H173" s="279"/>
      <c r="I173" s="279"/>
      <c r="J173" s="279"/>
      <c r="K173" s="279"/>
      <c r="L173" s="279"/>
      <c r="M173" s="279"/>
      <c r="N173" s="279"/>
      <c r="O173" s="279"/>
      <c r="P173" s="279"/>
      <c r="Q173" s="279"/>
      <c r="R173" s="279"/>
      <c r="S173" s="279"/>
      <c r="T173" s="279"/>
      <c r="U173" s="279"/>
      <c r="V173" s="279"/>
      <c r="W173" s="279"/>
      <c r="X173" s="279"/>
      <c r="Y173" s="279"/>
      <c r="Z173" s="279"/>
    </row>
    <row r="174" spans="1:26" ht="12.75" customHeight="1">
      <c r="A174" s="279"/>
      <c r="B174" s="279"/>
      <c r="C174" s="279"/>
      <c r="D174" s="279"/>
      <c r="E174" s="279"/>
      <c r="F174" s="279"/>
      <c r="G174" s="279"/>
      <c r="H174" s="279"/>
      <c r="I174" s="279"/>
      <c r="J174" s="279"/>
      <c r="K174" s="279"/>
      <c r="L174" s="279"/>
      <c r="M174" s="279"/>
      <c r="N174" s="279"/>
      <c r="O174" s="279"/>
      <c r="P174" s="279"/>
      <c r="Q174" s="279"/>
      <c r="R174" s="279"/>
      <c r="S174" s="279"/>
      <c r="T174" s="279"/>
      <c r="U174" s="279"/>
      <c r="V174" s="279"/>
      <c r="W174" s="279"/>
      <c r="X174" s="279"/>
      <c r="Y174" s="279"/>
      <c r="Z174" s="279"/>
    </row>
    <row r="175" spans="1:26" ht="12.75" customHeight="1">
      <c r="A175" s="279"/>
      <c r="B175" s="279"/>
      <c r="C175" s="279"/>
      <c r="D175" s="279"/>
      <c r="E175" s="279"/>
      <c r="F175" s="279"/>
      <c r="G175" s="279"/>
      <c r="H175" s="279"/>
      <c r="I175" s="279"/>
      <c r="J175" s="279"/>
      <c r="K175" s="279"/>
      <c r="L175" s="279"/>
      <c r="M175" s="279"/>
      <c r="N175" s="279"/>
      <c r="O175" s="279"/>
      <c r="P175" s="279"/>
      <c r="Q175" s="279"/>
      <c r="R175" s="279"/>
      <c r="S175" s="279"/>
      <c r="T175" s="279"/>
      <c r="U175" s="279"/>
      <c r="V175" s="279"/>
      <c r="W175" s="279"/>
      <c r="X175" s="279"/>
      <c r="Y175" s="279"/>
      <c r="Z175" s="279"/>
    </row>
    <row r="176" spans="1:26" ht="12.75" customHeight="1">
      <c r="A176" s="279"/>
      <c r="B176" s="279"/>
      <c r="C176" s="279"/>
      <c r="D176" s="279"/>
      <c r="E176" s="279"/>
      <c r="F176" s="279"/>
      <c r="G176" s="279"/>
      <c r="H176" s="279"/>
      <c r="I176" s="279"/>
      <c r="J176" s="279"/>
      <c r="K176" s="279"/>
      <c r="L176" s="279"/>
      <c r="M176" s="279"/>
      <c r="N176" s="279"/>
      <c r="O176" s="279"/>
      <c r="P176" s="279"/>
      <c r="Q176" s="279"/>
      <c r="R176" s="279"/>
      <c r="S176" s="279"/>
      <c r="T176" s="279"/>
      <c r="U176" s="279"/>
      <c r="V176" s="279"/>
      <c r="W176" s="279"/>
      <c r="X176" s="279"/>
      <c r="Y176" s="279"/>
      <c r="Z176" s="279"/>
    </row>
    <row r="177" spans="1:26" ht="12.75" customHeight="1">
      <c r="A177" s="279"/>
      <c r="B177" s="279"/>
      <c r="C177" s="279"/>
      <c r="D177" s="279"/>
      <c r="E177" s="279"/>
      <c r="F177" s="279"/>
      <c r="G177" s="279"/>
      <c r="H177" s="279"/>
      <c r="I177" s="279"/>
      <c r="J177" s="279"/>
      <c r="K177" s="279"/>
      <c r="L177" s="279"/>
      <c r="M177" s="279"/>
      <c r="N177" s="279"/>
      <c r="O177" s="279"/>
      <c r="P177" s="279"/>
      <c r="Q177" s="279"/>
      <c r="R177" s="279"/>
      <c r="S177" s="279"/>
      <c r="T177" s="279"/>
      <c r="U177" s="279"/>
      <c r="V177" s="279"/>
      <c r="W177" s="279"/>
      <c r="X177" s="279"/>
      <c r="Y177" s="279"/>
      <c r="Z177" s="279"/>
    </row>
    <row r="178" spans="1:26" ht="12.75" customHeight="1">
      <c r="A178" s="279"/>
      <c r="B178" s="279"/>
      <c r="C178" s="279"/>
      <c r="D178" s="279"/>
      <c r="E178" s="279"/>
      <c r="F178" s="279"/>
      <c r="G178" s="279"/>
      <c r="H178" s="279"/>
      <c r="I178" s="279"/>
      <c r="J178" s="279"/>
      <c r="K178" s="279"/>
      <c r="L178" s="279"/>
      <c r="M178" s="279"/>
      <c r="N178" s="279"/>
      <c r="O178" s="279"/>
      <c r="P178" s="279"/>
      <c r="Q178" s="279"/>
      <c r="R178" s="279"/>
      <c r="S178" s="279"/>
      <c r="T178" s="279"/>
      <c r="U178" s="279"/>
      <c r="V178" s="279"/>
      <c r="W178" s="279"/>
      <c r="X178" s="279"/>
      <c r="Y178" s="279"/>
      <c r="Z178" s="279"/>
    </row>
    <row r="179" spans="1:26" ht="12.75" customHeight="1">
      <c r="A179" s="279"/>
      <c r="B179" s="279"/>
      <c r="C179" s="279"/>
      <c r="D179" s="279"/>
      <c r="E179" s="279"/>
      <c r="F179" s="279"/>
      <c r="G179" s="279"/>
      <c r="H179" s="279"/>
      <c r="I179" s="279"/>
      <c r="J179" s="279"/>
      <c r="K179" s="279"/>
      <c r="L179" s="279"/>
      <c r="M179" s="279"/>
      <c r="N179" s="279"/>
      <c r="O179" s="279"/>
      <c r="P179" s="279"/>
      <c r="Q179" s="279"/>
      <c r="R179" s="279"/>
      <c r="S179" s="279"/>
      <c r="T179" s="279"/>
      <c r="U179" s="279"/>
      <c r="V179" s="279"/>
      <c r="W179" s="279"/>
      <c r="X179" s="279"/>
      <c r="Y179" s="279"/>
      <c r="Z179" s="279"/>
    </row>
    <row r="180" spans="1:26" ht="12.75" customHeight="1">
      <c r="A180" s="279"/>
      <c r="B180" s="279"/>
      <c r="C180" s="279"/>
      <c r="D180" s="279"/>
      <c r="E180" s="279"/>
      <c r="F180" s="279"/>
      <c r="G180" s="279"/>
      <c r="H180" s="279"/>
      <c r="I180" s="279"/>
      <c r="J180" s="279"/>
      <c r="K180" s="279"/>
      <c r="L180" s="279"/>
      <c r="M180" s="279"/>
      <c r="N180" s="279"/>
      <c r="O180" s="279"/>
      <c r="P180" s="279"/>
      <c r="Q180" s="279"/>
      <c r="R180" s="279"/>
      <c r="S180" s="279"/>
      <c r="T180" s="279"/>
      <c r="U180" s="279"/>
      <c r="V180" s="279"/>
      <c r="W180" s="279"/>
      <c r="X180" s="279"/>
      <c r="Y180" s="279"/>
      <c r="Z180" s="279"/>
    </row>
    <row r="181" spans="1:26" ht="12.75" customHeight="1">
      <c r="A181" s="279"/>
      <c r="B181" s="279"/>
      <c r="C181" s="279"/>
      <c r="D181" s="279"/>
      <c r="E181" s="279"/>
      <c r="F181" s="279"/>
      <c r="G181" s="279"/>
      <c r="H181" s="279"/>
      <c r="I181" s="279"/>
      <c r="J181" s="279"/>
      <c r="K181" s="279"/>
      <c r="L181" s="279"/>
      <c r="M181" s="279"/>
      <c r="N181" s="279"/>
      <c r="O181" s="279"/>
      <c r="P181" s="279"/>
      <c r="Q181" s="279"/>
      <c r="R181" s="279"/>
      <c r="S181" s="279"/>
      <c r="T181" s="279"/>
      <c r="U181" s="279"/>
      <c r="V181" s="279"/>
      <c r="W181" s="279"/>
      <c r="X181" s="279"/>
      <c r="Y181" s="279"/>
      <c r="Z181" s="279"/>
    </row>
    <row r="182" spans="1:26" ht="12.75" customHeight="1">
      <c r="A182" s="279"/>
      <c r="B182" s="279"/>
      <c r="C182" s="279"/>
      <c r="D182" s="279"/>
      <c r="E182" s="279"/>
      <c r="F182" s="279"/>
      <c r="G182" s="279"/>
      <c r="H182" s="279"/>
      <c r="I182" s="279"/>
      <c r="J182" s="279"/>
      <c r="K182" s="279"/>
      <c r="L182" s="279"/>
      <c r="M182" s="279"/>
      <c r="N182" s="279"/>
      <c r="O182" s="279"/>
      <c r="P182" s="279"/>
      <c r="Q182" s="279"/>
      <c r="R182" s="279"/>
      <c r="S182" s="279"/>
      <c r="T182" s="279"/>
      <c r="U182" s="279"/>
      <c r="V182" s="279"/>
      <c r="W182" s="279"/>
      <c r="X182" s="279"/>
      <c r="Y182" s="279"/>
      <c r="Z182" s="279"/>
    </row>
    <row r="183" spans="1:26" ht="12.75" customHeight="1">
      <c r="A183" s="279"/>
      <c r="B183" s="279"/>
      <c r="C183" s="279"/>
      <c r="D183" s="279"/>
      <c r="E183" s="279"/>
      <c r="F183" s="279"/>
      <c r="G183" s="279"/>
      <c r="H183" s="279"/>
      <c r="I183" s="279"/>
      <c r="J183" s="279"/>
      <c r="K183" s="279"/>
      <c r="L183" s="279"/>
      <c r="M183" s="279"/>
      <c r="N183" s="279"/>
      <c r="O183" s="279"/>
      <c r="P183" s="279"/>
      <c r="Q183" s="279"/>
      <c r="R183" s="279"/>
      <c r="S183" s="279"/>
      <c r="T183" s="279"/>
      <c r="U183" s="279"/>
      <c r="V183" s="279"/>
      <c r="W183" s="279"/>
      <c r="X183" s="279"/>
      <c r="Y183" s="279"/>
      <c r="Z183" s="279"/>
    </row>
    <row r="184" spans="1:26" ht="12.75" customHeight="1">
      <c r="A184" s="279"/>
      <c r="B184" s="279"/>
      <c r="C184" s="279"/>
      <c r="D184" s="279"/>
      <c r="E184" s="279"/>
      <c r="F184" s="279"/>
      <c r="G184" s="279"/>
      <c r="H184" s="279"/>
      <c r="I184" s="279"/>
      <c r="J184" s="279"/>
      <c r="K184" s="279"/>
      <c r="L184" s="279"/>
      <c r="M184" s="279"/>
      <c r="N184" s="279"/>
      <c r="O184" s="279"/>
      <c r="P184" s="279"/>
      <c r="Q184" s="279"/>
      <c r="R184" s="279"/>
      <c r="S184" s="279"/>
      <c r="T184" s="279"/>
      <c r="U184" s="279"/>
      <c r="V184" s="279"/>
      <c r="W184" s="279"/>
      <c r="X184" s="279"/>
      <c r="Y184" s="279"/>
      <c r="Z184" s="279"/>
    </row>
    <row r="185" spans="1:26" ht="12.75" customHeight="1">
      <c r="A185" s="279"/>
      <c r="B185" s="279"/>
      <c r="C185" s="279"/>
      <c r="D185" s="279"/>
      <c r="E185" s="279"/>
      <c r="F185" s="279"/>
      <c r="G185" s="279"/>
      <c r="H185" s="279"/>
      <c r="I185" s="279"/>
      <c r="J185" s="279"/>
      <c r="K185" s="279"/>
      <c r="L185" s="279"/>
      <c r="M185" s="279"/>
      <c r="N185" s="279"/>
      <c r="O185" s="279"/>
      <c r="P185" s="279"/>
      <c r="Q185" s="279"/>
      <c r="R185" s="279"/>
      <c r="S185" s="279"/>
      <c r="T185" s="279"/>
      <c r="U185" s="279"/>
      <c r="V185" s="279"/>
      <c r="W185" s="279"/>
      <c r="X185" s="279"/>
      <c r="Y185" s="279"/>
      <c r="Z185" s="279"/>
    </row>
    <row r="186" spans="1:26" ht="12.75" customHeight="1">
      <c r="A186" s="279"/>
      <c r="B186" s="279"/>
      <c r="C186" s="279"/>
      <c r="D186" s="279"/>
      <c r="E186" s="279"/>
      <c r="F186" s="279"/>
      <c r="G186" s="279"/>
      <c r="H186" s="279"/>
      <c r="I186" s="279"/>
      <c r="J186" s="279"/>
      <c r="K186" s="279"/>
      <c r="L186" s="279"/>
      <c r="M186" s="279"/>
      <c r="N186" s="279"/>
      <c r="O186" s="279"/>
      <c r="P186" s="279"/>
      <c r="Q186" s="279"/>
      <c r="R186" s="279"/>
      <c r="S186" s="279"/>
      <c r="T186" s="279"/>
      <c r="U186" s="279"/>
      <c r="V186" s="279"/>
      <c r="W186" s="279"/>
      <c r="X186" s="279"/>
      <c r="Y186" s="279"/>
      <c r="Z186" s="279"/>
    </row>
    <row r="187" spans="1:26" ht="12.75" customHeight="1">
      <c r="A187" s="279"/>
      <c r="B187" s="279"/>
      <c r="C187" s="279"/>
      <c r="D187" s="279"/>
      <c r="E187" s="279"/>
      <c r="F187" s="279"/>
      <c r="G187" s="279"/>
      <c r="H187" s="279"/>
      <c r="I187" s="279"/>
      <c r="J187" s="279"/>
      <c r="K187" s="279"/>
      <c r="L187" s="279"/>
      <c r="M187" s="279"/>
      <c r="N187" s="279"/>
      <c r="O187" s="279"/>
      <c r="P187" s="279"/>
      <c r="Q187" s="279"/>
      <c r="R187" s="279"/>
      <c r="S187" s="279"/>
      <c r="T187" s="279"/>
      <c r="U187" s="279"/>
      <c r="V187" s="279"/>
      <c r="W187" s="279"/>
      <c r="X187" s="279"/>
      <c r="Y187" s="279"/>
      <c r="Z187" s="279"/>
    </row>
    <row r="188" spans="1:26" ht="12.75" customHeight="1">
      <c r="A188" s="279"/>
      <c r="B188" s="279"/>
      <c r="C188" s="279"/>
      <c r="D188" s="279"/>
      <c r="E188" s="279"/>
      <c r="F188" s="279"/>
      <c r="G188" s="279"/>
      <c r="H188" s="279"/>
      <c r="I188" s="279"/>
      <c r="J188" s="279"/>
      <c r="K188" s="279"/>
      <c r="L188" s="279"/>
      <c r="M188" s="279"/>
      <c r="N188" s="279"/>
      <c r="O188" s="279"/>
      <c r="P188" s="279"/>
      <c r="Q188" s="279"/>
      <c r="R188" s="279"/>
      <c r="S188" s="279"/>
      <c r="T188" s="279"/>
      <c r="U188" s="279"/>
      <c r="V188" s="279"/>
      <c r="W188" s="279"/>
      <c r="X188" s="279"/>
      <c r="Y188" s="279"/>
      <c r="Z188" s="279"/>
    </row>
    <row r="189" spans="1:26" ht="12.75" customHeight="1">
      <c r="A189" s="279"/>
      <c r="B189" s="279"/>
      <c r="C189" s="279"/>
      <c r="D189" s="279"/>
      <c r="E189" s="279"/>
      <c r="F189" s="279"/>
      <c r="G189" s="279"/>
      <c r="H189" s="279"/>
      <c r="I189" s="279"/>
      <c r="J189" s="279"/>
      <c r="K189" s="279"/>
      <c r="L189" s="279"/>
      <c r="M189" s="279"/>
      <c r="N189" s="279"/>
      <c r="O189" s="279"/>
      <c r="P189" s="279"/>
      <c r="Q189" s="279"/>
      <c r="R189" s="279"/>
      <c r="S189" s="279"/>
      <c r="T189" s="279"/>
      <c r="U189" s="279"/>
      <c r="V189" s="279"/>
      <c r="W189" s="279"/>
      <c r="X189" s="279"/>
      <c r="Y189" s="279"/>
      <c r="Z189" s="279"/>
    </row>
    <row r="190" spans="1:26" ht="12.75" customHeight="1">
      <c r="A190" s="279"/>
      <c r="B190" s="279"/>
      <c r="C190" s="279"/>
      <c r="D190" s="279"/>
      <c r="E190" s="279"/>
      <c r="F190" s="279"/>
      <c r="G190" s="279"/>
      <c r="H190" s="279"/>
      <c r="I190" s="279"/>
      <c r="J190" s="279"/>
      <c r="K190" s="279"/>
      <c r="L190" s="279"/>
      <c r="M190" s="279"/>
      <c r="N190" s="279"/>
      <c r="O190" s="279"/>
      <c r="P190" s="279"/>
      <c r="Q190" s="279"/>
      <c r="R190" s="279"/>
      <c r="S190" s="279"/>
      <c r="T190" s="279"/>
      <c r="U190" s="279"/>
      <c r="V190" s="279"/>
      <c r="W190" s="279"/>
      <c r="X190" s="279"/>
      <c r="Y190" s="279"/>
      <c r="Z190" s="279"/>
    </row>
    <row r="191" spans="1:26" ht="12.75" customHeight="1">
      <c r="A191" s="279"/>
      <c r="B191" s="279"/>
      <c r="C191" s="279"/>
      <c r="D191" s="279"/>
      <c r="E191" s="279"/>
      <c r="F191" s="279"/>
      <c r="G191" s="279"/>
      <c r="H191" s="279"/>
      <c r="I191" s="279"/>
      <c r="J191" s="279"/>
      <c r="K191" s="279"/>
      <c r="L191" s="279"/>
      <c r="M191" s="279"/>
      <c r="N191" s="279"/>
      <c r="O191" s="279"/>
      <c r="P191" s="279"/>
      <c r="Q191" s="279"/>
      <c r="R191" s="279"/>
      <c r="S191" s="279"/>
      <c r="T191" s="279"/>
      <c r="U191" s="279"/>
      <c r="V191" s="279"/>
      <c r="W191" s="279"/>
      <c r="X191" s="279"/>
      <c r="Y191" s="279"/>
      <c r="Z191" s="279"/>
    </row>
    <row r="192" spans="1:26" ht="12.75" customHeight="1">
      <c r="A192" s="279"/>
      <c r="B192" s="279"/>
      <c r="C192" s="279"/>
      <c r="D192" s="279"/>
      <c r="E192" s="279"/>
      <c r="F192" s="279"/>
      <c r="G192" s="279"/>
      <c r="H192" s="279"/>
      <c r="I192" s="279"/>
      <c r="J192" s="279"/>
      <c r="K192" s="279"/>
      <c r="L192" s="279"/>
      <c r="M192" s="279"/>
      <c r="N192" s="279"/>
      <c r="O192" s="279"/>
      <c r="P192" s="279"/>
      <c r="Q192" s="279"/>
      <c r="R192" s="279"/>
      <c r="S192" s="279"/>
      <c r="T192" s="279"/>
      <c r="U192" s="279"/>
      <c r="V192" s="279"/>
      <c r="W192" s="279"/>
      <c r="X192" s="279"/>
      <c r="Y192" s="279"/>
      <c r="Z192" s="279"/>
    </row>
    <row r="193" spans="1:26" ht="12.75" customHeight="1">
      <c r="A193" s="279"/>
      <c r="B193" s="279"/>
      <c r="C193" s="279"/>
      <c r="D193" s="279"/>
      <c r="E193" s="279"/>
      <c r="F193" s="279"/>
      <c r="G193" s="279"/>
      <c r="H193" s="279"/>
      <c r="I193" s="279"/>
      <c r="J193" s="279"/>
      <c r="K193" s="279"/>
      <c r="L193" s="279"/>
      <c r="M193" s="279"/>
      <c r="N193" s="279"/>
      <c r="O193" s="279"/>
      <c r="P193" s="279"/>
      <c r="Q193" s="279"/>
      <c r="R193" s="279"/>
      <c r="S193" s="279"/>
      <c r="T193" s="279"/>
      <c r="U193" s="279"/>
      <c r="V193" s="279"/>
      <c r="W193" s="279"/>
      <c r="X193" s="279"/>
      <c r="Y193" s="279"/>
      <c r="Z193" s="279"/>
    </row>
    <row r="194" spans="1:26" ht="12.75" customHeight="1">
      <c r="A194" s="279"/>
      <c r="B194" s="279"/>
      <c r="C194" s="279"/>
      <c r="D194" s="279"/>
      <c r="E194" s="279"/>
      <c r="F194" s="279"/>
      <c r="G194" s="279"/>
      <c r="H194" s="279"/>
      <c r="I194" s="279"/>
      <c r="J194" s="279"/>
      <c r="K194" s="279"/>
      <c r="L194" s="279"/>
      <c r="M194" s="279"/>
      <c r="N194" s="279"/>
      <c r="O194" s="279"/>
      <c r="P194" s="279"/>
      <c r="Q194" s="279"/>
      <c r="R194" s="279"/>
      <c r="S194" s="279"/>
      <c r="T194" s="279"/>
      <c r="U194" s="279"/>
      <c r="V194" s="279"/>
      <c r="W194" s="279"/>
      <c r="X194" s="279"/>
      <c r="Y194" s="279"/>
      <c r="Z194" s="279"/>
    </row>
    <row r="195" spans="1:26" ht="12.75" customHeight="1">
      <c r="A195" s="279"/>
      <c r="B195" s="279"/>
      <c r="C195" s="279"/>
      <c r="D195" s="279"/>
      <c r="E195" s="279"/>
      <c r="F195" s="279"/>
      <c r="G195" s="279"/>
      <c r="H195" s="279"/>
      <c r="I195" s="279"/>
      <c r="J195" s="279"/>
      <c r="K195" s="279"/>
      <c r="L195" s="279"/>
      <c r="M195" s="279"/>
      <c r="N195" s="279"/>
      <c r="O195" s="279"/>
      <c r="P195" s="279"/>
      <c r="Q195" s="279"/>
      <c r="R195" s="279"/>
      <c r="S195" s="279"/>
      <c r="T195" s="279"/>
      <c r="U195" s="279"/>
      <c r="V195" s="279"/>
      <c r="W195" s="279"/>
      <c r="X195" s="279"/>
      <c r="Y195" s="279"/>
      <c r="Z195" s="279"/>
    </row>
    <row r="196" spans="1:26" ht="12.75" customHeight="1">
      <c r="A196" s="279"/>
      <c r="B196" s="279"/>
      <c r="C196" s="279"/>
      <c r="D196" s="279"/>
      <c r="E196" s="279"/>
      <c r="F196" s="279"/>
      <c r="G196" s="279"/>
      <c r="H196" s="279"/>
      <c r="I196" s="279"/>
      <c r="J196" s="279"/>
      <c r="K196" s="279"/>
      <c r="L196" s="279"/>
      <c r="M196" s="279"/>
      <c r="N196" s="279"/>
      <c r="O196" s="279"/>
      <c r="P196" s="279"/>
      <c r="Q196" s="279"/>
      <c r="R196" s="279"/>
      <c r="S196" s="279"/>
      <c r="T196" s="279"/>
      <c r="U196" s="279"/>
      <c r="V196" s="279"/>
      <c r="W196" s="279"/>
      <c r="X196" s="279"/>
      <c r="Y196" s="279"/>
      <c r="Z196" s="279"/>
    </row>
    <row r="197" spans="1:26" ht="12.75" customHeight="1">
      <c r="A197" s="279"/>
      <c r="B197" s="279"/>
      <c r="C197" s="279"/>
      <c r="D197" s="279"/>
      <c r="E197" s="279"/>
      <c r="F197" s="279"/>
      <c r="G197" s="279"/>
      <c r="H197" s="279"/>
      <c r="I197" s="279"/>
      <c r="J197" s="279"/>
      <c r="K197" s="279"/>
      <c r="L197" s="279"/>
      <c r="M197" s="279"/>
      <c r="N197" s="279"/>
      <c r="O197" s="279"/>
      <c r="P197" s="279"/>
      <c r="Q197" s="279"/>
      <c r="R197" s="279"/>
      <c r="S197" s="279"/>
      <c r="T197" s="279"/>
      <c r="U197" s="279"/>
      <c r="V197" s="279"/>
      <c r="W197" s="279"/>
      <c r="X197" s="279"/>
      <c r="Y197" s="279"/>
      <c r="Z197" s="279"/>
    </row>
    <row r="198" spans="1:26" ht="12.75" customHeight="1">
      <c r="A198" s="279"/>
      <c r="B198" s="279"/>
      <c r="C198" s="279"/>
      <c r="D198" s="279"/>
      <c r="E198" s="279"/>
      <c r="F198" s="279"/>
      <c r="G198" s="279"/>
      <c r="H198" s="279"/>
      <c r="I198" s="279"/>
      <c r="J198" s="279"/>
      <c r="K198" s="279"/>
      <c r="L198" s="279"/>
      <c r="M198" s="279"/>
      <c r="N198" s="279"/>
      <c r="O198" s="279"/>
      <c r="P198" s="279"/>
      <c r="Q198" s="279"/>
      <c r="R198" s="279"/>
      <c r="S198" s="279"/>
      <c r="T198" s="279"/>
      <c r="U198" s="279"/>
      <c r="V198" s="279"/>
      <c r="W198" s="279"/>
      <c r="X198" s="279"/>
      <c r="Y198" s="279"/>
      <c r="Z198" s="279"/>
    </row>
    <row r="199" spans="1:26" ht="12.75" customHeight="1">
      <c r="A199" s="279"/>
      <c r="B199" s="279"/>
      <c r="C199" s="279"/>
      <c r="D199" s="279"/>
      <c r="E199" s="279"/>
      <c r="F199" s="279"/>
      <c r="G199" s="279"/>
      <c r="H199" s="279"/>
      <c r="I199" s="279"/>
      <c r="J199" s="279"/>
      <c r="K199" s="279"/>
      <c r="L199" s="279"/>
      <c r="M199" s="279"/>
      <c r="N199" s="279"/>
      <c r="O199" s="279"/>
      <c r="P199" s="279"/>
      <c r="Q199" s="279"/>
      <c r="R199" s="279"/>
      <c r="S199" s="279"/>
      <c r="T199" s="279"/>
      <c r="U199" s="279"/>
      <c r="V199" s="279"/>
      <c r="W199" s="279"/>
      <c r="X199" s="279"/>
      <c r="Y199" s="279"/>
      <c r="Z199" s="279"/>
    </row>
    <row r="200" spans="1:26" ht="12.75" customHeight="1">
      <c r="A200" s="279"/>
      <c r="B200" s="279"/>
      <c r="C200" s="279"/>
      <c r="D200" s="279"/>
      <c r="E200" s="279"/>
      <c r="F200" s="279"/>
      <c r="G200" s="279"/>
      <c r="H200" s="279"/>
      <c r="I200" s="279"/>
      <c r="J200" s="279"/>
      <c r="K200" s="279"/>
      <c r="L200" s="279"/>
      <c r="M200" s="279"/>
      <c r="N200" s="279"/>
      <c r="O200" s="279"/>
      <c r="P200" s="279"/>
      <c r="Q200" s="279"/>
      <c r="R200" s="279"/>
      <c r="S200" s="279"/>
      <c r="T200" s="279"/>
      <c r="U200" s="279"/>
      <c r="V200" s="279"/>
      <c r="W200" s="279"/>
      <c r="X200" s="279"/>
      <c r="Y200" s="279"/>
      <c r="Z200" s="279"/>
    </row>
    <row r="201" spans="1:26" ht="12.75" customHeight="1">
      <c r="A201" s="279"/>
      <c r="B201" s="279"/>
      <c r="C201" s="279"/>
      <c r="D201" s="279"/>
      <c r="E201" s="279"/>
      <c r="F201" s="279"/>
      <c r="G201" s="279"/>
      <c r="H201" s="279"/>
      <c r="I201" s="279"/>
      <c r="J201" s="279"/>
      <c r="K201" s="279"/>
      <c r="L201" s="279"/>
      <c r="M201" s="279"/>
      <c r="N201" s="279"/>
      <c r="O201" s="279"/>
      <c r="P201" s="279"/>
      <c r="Q201" s="279"/>
      <c r="R201" s="279"/>
      <c r="S201" s="279"/>
      <c r="T201" s="279"/>
      <c r="U201" s="279"/>
      <c r="V201" s="279"/>
      <c r="W201" s="279"/>
      <c r="X201" s="279"/>
      <c r="Y201" s="279"/>
      <c r="Z201" s="279"/>
    </row>
    <row r="202" spans="1:26" ht="12.75" customHeight="1">
      <c r="A202" s="279"/>
      <c r="B202" s="279"/>
      <c r="C202" s="279"/>
      <c r="D202" s="279"/>
      <c r="E202" s="279"/>
      <c r="F202" s="279"/>
      <c r="G202" s="279"/>
      <c r="H202" s="279"/>
      <c r="I202" s="279"/>
      <c r="J202" s="279"/>
      <c r="K202" s="279"/>
      <c r="L202" s="279"/>
      <c r="M202" s="279"/>
      <c r="N202" s="279"/>
      <c r="O202" s="279"/>
      <c r="P202" s="279"/>
      <c r="Q202" s="279"/>
      <c r="R202" s="279"/>
      <c r="S202" s="279"/>
      <c r="T202" s="279"/>
      <c r="U202" s="279"/>
      <c r="V202" s="279"/>
      <c r="W202" s="279"/>
      <c r="X202" s="279"/>
      <c r="Y202" s="279"/>
      <c r="Z202" s="279"/>
    </row>
    <row r="203" spans="1:26" ht="12.75" customHeight="1">
      <c r="A203" s="279"/>
      <c r="B203" s="279"/>
      <c r="C203" s="279"/>
      <c r="D203" s="279"/>
      <c r="E203" s="279"/>
      <c r="F203" s="279"/>
      <c r="G203" s="279"/>
      <c r="H203" s="279"/>
      <c r="I203" s="279"/>
      <c r="J203" s="279"/>
      <c r="K203" s="279"/>
      <c r="L203" s="279"/>
      <c r="M203" s="279"/>
      <c r="N203" s="279"/>
      <c r="O203" s="279"/>
      <c r="P203" s="279"/>
      <c r="Q203" s="279"/>
      <c r="R203" s="279"/>
      <c r="S203" s="279"/>
      <c r="T203" s="279"/>
      <c r="U203" s="279"/>
      <c r="V203" s="279"/>
      <c r="W203" s="279"/>
      <c r="X203" s="279"/>
      <c r="Y203" s="279"/>
      <c r="Z203" s="279"/>
    </row>
    <row r="204" spans="1:26" ht="12.75" customHeight="1">
      <c r="A204" s="279"/>
      <c r="B204" s="279"/>
      <c r="C204" s="279"/>
      <c r="D204" s="279"/>
      <c r="E204" s="279"/>
      <c r="F204" s="279"/>
      <c r="G204" s="279"/>
      <c r="H204" s="279"/>
      <c r="I204" s="279"/>
      <c r="J204" s="279"/>
      <c r="K204" s="279"/>
      <c r="L204" s="279"/>
      <c r="M204" s="279"/>
      <c r="N204" s="279"/>
      <c r="O204" s="279"/>
      <c r="P204" s="279"/>
      <c r="Q204" s="279"/>
      <c r="R204" s="279"/>
      <c r="S204" s="279"/>
      <c r="T204" s="279"/>
      <c r="U204" s="279"/>
      <c r="V204" s="279"/>
      <c r="W204" s="279"/>
      <c r="X204" s="279"/>
      <c r="Y204" s="279"/>
      <c r="Z204" s="279"/>
    </row>
    <row r="205" spans="1:26" ht="12.75" customHeight="1">
      <c r="A205" s="279"/>
      <c r="B205" s="279"/>
      <c r="C205" s="279"/>
      <c r="D205" s="279"/>
      <c r="E205" s="279"/>
      <c r="F205" s="279"/>
      <c r="G205" s="279"/>
      <c r="H205" s="279"/>
      <c r="I205" s="279"/>
      <c r="J205" s="279"/>
      <c r="K205" s="279"/>
      <c r="L205" s="279"/>
      <c r="M205" s="279"/>
      <c r="N205" s="279"/>
      <c r="O205" s="279"/>
      <c r="P205" s="279"/>
      <c r="Q205" s="279"/>
      <c r="R205" s="279"/>
      <c r="S205" s="279"/>
      <c r="T205" s="279"/>
      <c r="U205" s="279"/>
      <c r="V205" s="279"/>
      <c r="W205" s="279"/>
      <c r="X205" s="279"/>
      <c r="Y205" s="279"/>
      <c r="Z205" s="279"/>
    </row>
    <row r="206" spans="1:26" ht="12.75" customHeight="1">
      <c r="A206" s="279"/>
      <c r="B206" s="279"/>
      <c r="C206" s="279"/>
      <c r="D206" s="279"/>
      <c r="E206" s="279"/>
      <c r="F206" s="279"/>
      <c r="G206" s="279"/>
      <c r="H206" s="279"/>
      <c r="I206" s="279"/>
      <c r="J206" s="279"/>
      <c r="K206" s="279"/>
      <c r="L206" s="279"/>
      <c r="M206" s="279"/>
      <c r="N206" s="279"/>
      <c r="O206" s="279"/>
      <c r="P206" s="279"/>
      <c r="Q206" s="279"/>
      <c r="R206" s="279"/>
      <c r="S206" s="279"/>
      <c r="T206" s="279"/>
      <c r="U206" s="279"/>
      <c r="V206" s="279"/>
      <c r="W206" s="279"/>
      <c r="X206" s="279"/>
      <c r="Y206" s="279"/>
      <c r="Z206" s="279"/>
    </row>
    <row r="207" spans="1:26" ht="12.75" customHeight="1">
      <c r="A207" s="279"/>
      <c r="B207" s="279"/>
      <c r="C207" s="279"/>
      <c r="D207" s="279"/>
      <c r="E207" s="279"/>
      <c r="F207" s="279"/>
      <c r="G207" s="279"/>
      <c r="H207" s="279"/>
      <c r="I207" s="279"/>
      <c r="J207" s="279"/>
      <c r="K207" s="279"/>
      <c r="L207" s="279"/>
      <c r="M207" s="279"/>
      <c r="N207" s="279"/>
      <c r="O207" s="279"/>
      <c r="P207" s="279"/>
      <c r="Q207" s="279"/>
      <c r="R207" s="279"/>
      <c r="S207" s="279"/>
      <c r="T207" s="279"/>
      <c r="U207" s="279"/>
      <c r="V207" s="279"/>
      <c r="W207" s="279"/>
      <c r="X207" s="279"/>
      <c r="Y207" s="279"/>
      <c r="Z207" s="279"/>
    </row>
    <row r="208" spans="1:26" ht="12.75" customHeight="1">
      <c r="A208" s="279"/>
      <c r="B208" s="279"/>
      <c r="C208" s="279"/>
      <c r="D208" s="279"/>
      <c r="E208" s="279"/>
      <c r="F208" s="279"/>
      <c r="G208" s="279"/>
      <c r="H208" s="279"/>
      <c r="I208" s="279"/>
      <c r="J208" s="279"/>
      <c r="K208" s="279"/>
      <c r="L208" s="279"/>
      <c r="M208" s="279"/>
      <c r="N208" s="279"/>
      <c r="O208" s="279"/>
      <c r="P208" s="279"/>
      <c r="Q208" s="279"/>
      <c r="R208" s="279"/>
      <c r="S208" s="279"/>
      <c r="T208" s="279"/>
      <c r="U208" s="279"/>
      <c r="V208" s="279"/>
      <c r="W208" s="279"/>
      <c r="X208" s="279"/>
      <c r="Y208" s="279"/>
      <c r="Z208" s="279"/>
    </row>
    <row r="209" spans="1:26" ht="12.75" customHeight="1">
      <c r="A209" s="279"/>
      <c r="B209" s="279"/>
      <c r="C209" s="279"/>
      <c r="D209" s="279"/>
      <c r="E209" s="279"/>
      <c r="F209" s="279"/>
      <c r="G209" s="279"/>
      <c r="H209" s="279"/>
      <c r="I209" s="279"/>
      <c r="J209" s="279"/>
      <c r="K209" s="279"/>
      <c r="L209" s="279"/>
      <c r="M209" s="279"/>
      <c r="N209" s="279"/>
      <c r="O209" s="279"/>
      <c r="P209" s="279"/>
      <c r="Q209" s="279"/>
      <c r="R209" s="279"/>
      <c r="S209" s="279"/>
      <c r="T209" s="279"/>
      <c r="U209" s="279"/>
      <c r="V209" s="279"/>
      <c r="W209" s="279"/>
      <c r="X209" s="279"/>
      <c r="Y209" s="279"/>
      <c r="Z209" s="279"/>
    </row>
    <row r="210" spans="1:26" ht="12.75" customHeight="1">
      <c r="A210" s="279"/>
      <c r="B210" s="279"/>
      <c r="C210" s="279"/>
      <c r="D210" s="279"/>
      <c r="E210" s="279"/>
      <c r="F210" s="279"/>
      <c r="G210" s="279"/>
      <c r="H210" s="279"/>
      <c r="I210" s="279"/>
      <c r="J210" s="279"/>
      <c r="K210" s="279"/>
      <c r="L210" s="279"/>
      <c r="M210" s="279"/>
      <c r="N210" s="279"/>
      <c r="O210" s="279"/>
      <c r="P210" s="279"/>
      <c r="Q210" s="279"/>
      <c r="R210" s="279"/>
      <c r="S210" s="279"/>
      <c r="T210" s="279"/>
      <c r="U210" s="279"/>
      <c r="V210" s="279"/>
      <c r="W210" s="279"/>
      <c r="X210" s="279"/>
      <c r="Y210" s="279"/>
      <c r="Z210" s="279"/>
    </row>
    <row r="211" spans="1:26" ht="12.75" customHeight="1">
      <c r="A211" s="279"/>
      <c r="B211" s="279"/>
      <c r="C211" s="279"/>
      <c r="D211" s="279"/>
      <c r="E211" s="279"/>
      <c r="F211" s="279"/>
      <c r="G211" s="279"/>
      <c r="H211" s="279"/>
      <c r="I211" s="279"/>
      <c r="J211" s="279"/>
      <c r="K211" s="279"/>
      <c r="L211" s="279"/>
      <c r="M211" s="279"/>
      <c r="N211" s="279"/>
      <c r="O211" s="279"/>
      <c r="P211" s="279"/>
      <c r="Q211" s="279"/>
      <c r="R211" s="279"/>
      <c r="S211" s="279"/>
      <c r="T211" s="279"/>
      <c r="U211" s="279"/>
      <c r="V211" s="279"/>
      <c r="W211" s="279"/>
      <c r="X211" s="279"/>
      <c r="Y211" s="279"/>
      <c r="Z211" s="279"/>
    </row>
    <row r="212" spans="1:26" ht="12.75" customHeight="1">
      <c r="A212" s="279"/>
      <c r="B212" s="279"/>
      <c r="C212" s="279"/>
      <c r="D212" s="279"/>
      <c r="E212" s="279"/>
      <c r="F212" s="279"/>
      <c r="G212" s="279"/>
      <c r="H212" s="279"/>
      <c r="I212" s="279"/>
      <c r="J212" s="279"/>
      <c r="K212" s="279"/>
      <c r="L212" s="279"/>
      <c r="M212" s="279"/>
      <c r="N212" s="279"/>
      <c r="O212" s="279"/>
      <c r="P212" s="279"/>
      <c r="Q212" s="279"/>
      <c r="R212" s="279"/>
      <c r="S212" s="279"/>
      <c r="T212" s="279"/>
      <c r="U212" s="279"/>
      <c r="V212" s="279"/>
      <c r="W212" s="279"/>
      <c r="X212" s="279"/>
      <c r="Y212" s="279"/>
      <c r="Z212" s="279"/>
    </row>
    <row r="213" spans="1:26" ht="12.75" customHeight="1">
      <c r="A213" s="279"/>
      <c r="B213" s="279"/>
      <c r="C213" s="279"/>
      <c r="D213" s="279"/>
      <c r="E213" s="279"/>
      <c r="F213" s="279"/>
      <c r="G213" s="279"/>
      <c r="H213" s="279"/>
      <c r="I213" s="279"/>
      <c r="J213" s="279"/>
      <c r="K213" s="279"/>
      <c r="L213" s="279"/>
      <c r="M213" s="279"/>
      <c r="N213" s="279"/>
      <c r="O213" s="279"/>
      <c r="P213" s="279"/>
      <c r="Q213" s="279"/>
      <c r="R213" s="279"/>
      <c r="S213" s="279"/>
      <c r="T213" s="279"/>
      <c r="U213" s="279"/>
      <c r="V213" s="279"/>
      <c r="W213" s="279"/>
      <c r="X213" s="279"/>
      <c r="Y213" s="279"/>
      <c r="Z213" s="279"/>
    </row>
    <row r="214" spans="1:26" ht="12.75" customHeight="1">
      <c r="A214" s="279"/>
      <c r="B214" s="279"/>
      <c r="C214" s="279"/>
      <c r="D214" s="279"/>
      <c r="E214" s="279"/>
      <c r="F214" s="279"/>
      <c r="G214" s="279"/>
      <c r="H214" s="279"/>
      <c r="I214" s="279"/>
      <c r="J214" s="279"/>
      <c r="K214" s="279"/>
      <c r="L214" s="279"/>
      <c r="M214" s="279"/>
      <c r="N214" s="279"/>
      <c r="O214" s="279"/>
      <c r="P214" s="279"/>
      <c r="Q214" s="279"/>
      <c r="R214" s="279"/>
      <c r="S214" s="279"/>
      <c r="T214" s="279"/>
      <c r="U214" s="279"/>
      <c r="V214" s="279"/>
      <c r="W214" s="279"/>
      <c r="X214" s="279"/>
      <c r="Y214" s="279"/>
      <c r="Z214" s="279"/>
    </row>
    <row r="215" spans="1:26" ht="12.75" customHeight="1">
      <c r="A215" s="279"/>
      <c r="B215" s="279"/>
      <c r="C215" s="279"/>
      <c r="D215" s="279"/>
      <c r="E215" s="279"/>
      <c r="F215" s="279"/>
      <c r="G215" s="279"/>
      <c r="H215" s="279"/>
      <c r="I215" s="279"/>
      <c r="J215" s="279"/>
      <c r="K215" s="279"/>
      <c r="L215" s="279"/>
      <c r="M215" s="279"/>
      <c r="N215" s="279"/>
      <c r="O215" s="279"/>
      <c r="P215" s="279"/>
      <c r="Q215" s="279"/>
      <c r="R215" s="279"/>
      <c r="S215" s="279"/>
      <c r="T215" s="279"/>
      <c r="U215" s="279"/>
      <c r="V215" s="279"/>
      <c r="W215" s="279"/>
      <c r="X215" s="279"/>
      <c r="Y215" s="279"/>
      <c r="Z215" s="279"/>
    </row>
    <row r="216" spans="1:26" ht="12.75" customHeight="1">
      <c r="A216" s="279"/>
      <c r="B216" s="279"/>
      <c r="C216" s="279"/>
      <c r="D216" s="279"/>
      <c r="E216" s="279"/>
      <c r="F216" s="279"/>
      <c r="G216" s="279"/>
      <c r="H216" s="279"/>
      <c r="I216" s="279"/>
      <c r="J216" s="279"/>
      <c r="K216" s="279"/>
      <c r="L216" s="279"/>
      <c r="M216" s="279"/>
      <c r="N216" s="279"/>
      <c r="O216" s="279"/>
      <c r="P216" s="279"/>
      <c r="Q216" s="279"/>
      <c r="R216" s="279"/>
      <c r="S216" s="279"/>
      <c r="T216" s="279"/>
      <c r="U216" s="279"/>
      <c r="V216" s="279"/>
      <c r="W216" s="279"/>
      <c r="X216" s="279"/>
      <c r="Y216" s="279"/>
      <c r="Z216" s="279"/>
    </row>
    <row r="217" spans="1:26" ht="12.75" customHeight="1">
      <c r="A217" s="279"/>
      <c r="B217" s="279"/>
      <c r="C217" s="279"/>
      <c r="D217" s="279"/>
      <c r="E217" s="279"/>
      <c r="F217" s="279"/>
      <c r="G217" s="279"/>
      <c r="H217" s="279"/>
      <c r="I217" s="279"/>
      <c r="J217" s="279"/>
      <c r="K217" s="279"/>
      <c r="L217" s="279"/>
      <c r="M217" s="279"/>
      <c r="N217" s="279"/>
      <c r="O217" s="279"/>
      <c r="P217" s="279"/>
      <c r="Q217" s="279"/>
      <c r="R217" s="279"/>
      <c r="S217" s="279"/>
      <c r="T217" s="279"/>
      <c r="U217" s="279"/>
      <c r="V217" s="279"/>
      <c r="W217" s="279"/>
      <c r="X217" s="279"/>
      <c r="Y217" s="279"/>
      <c r="Z217" s="279"/>
    </row>
    <row r="218" spans="1:26" ht="12.75" customHeight="1">
      <c r="A218" s="279"/>
      <c r="B218" s="279"/>
      <c r="C218" s="279"/>
      <c r="D218" s="279"/>
      <c r="E218" s="279"/>
      <c r="F218" s="279"/>
      <c r="G218" s="279"/>
      <c r="H218" s="279"/>
      <c r="I218" s="279"/>
      <c r="J218" s="279"/>
      <c r="K218" s="279"/>
      <c r="L218" s="279"/>
      <c r="M218" s="279"/>
      <c r="N218" s="279"/>
      <c r="O218" s="279"/>
      <c r="P218" s="279"/>
      <c r="Q218" s="279"/>
      <c r="R218" s="279"/>
      <c r="S218" s="279"/>
      <c r="T218" s="279"/>
      <c r="U218" s="279"/>
      <c r="V218" s="279"/>
      <c r="W218" s="279"/>
      <c r="X218" s="279"/>
      <c r="Y218" s="279"/>
      <c r="Z218" s="279"/>
    </row>
    <row r="219" spans="1:26" ht="12.75" customHeight="1">
      <c r="A219" s="279"/>
      <c r="B219" s="279"/>
      <c r="C219" s="279"/>
      <c r="D219" s="279"/>
      <c r="E219" s="279"/>
      <c r="F219" s="279"/>
      <c r="G219" s="279"/>
      <c r="H219" s="279"/>
      <c r="I219" s="279"/>
      <c r="J219" s="279"/>
      <c r="K219" s="279"/>
      <c r="L219" s="279"/>
      <c r="M219" s="279"/>
      <c r="N219" s="279"/>
      <c r="O219" s="279"/>
      <c r="P219" s="279"/>
      <c r="Q219" s="279"/>
      <c r="R219" s="279"/>
      <c r="S219" s="279"/>
      <c r="T219" s="279"/>
      <c r="U219" s="279"/>
      <c r="V219" s="279"/>
      <c r="W219" s="279"/>
      <c r="X219" s="279"/>
      <c r="Y219" s="279"/>
      <c r="Z219" s="279"/>
    </row>
    <row r="220" spans="1:26" ht="12.75" customHeight="1">
      <c r="A220" s="279"/>
      <c r="B220" s="279"/>
      <c r="C220" s="279"/>
      <c r="D220" s="279"/>
      <c r="E220" s="279"/>
      <c r="F220" s="279"/>
      <c r="G220" s="279"/>
      <c r="H220" s="279"/>
      <c r="I220" s="279"/>
      <c r="J220" s="279"/>
      <c r="K220" s="279"/>
      <c r="L220" s="279"/>
      <c r="M220" s="279"/>
      <c r="N220" s="279"/>
      <c r="O220" s="279"/>
      <c r="P220" s="279"/>
      <c r="Q220" s="279"/>
      <c r="R220" s="279"/>
      <c r="S220" s="279"/>
      <c r="T220" s="279"/>
      <c r="U220" s="279"/>
      <c r="V220" s="279"/>
      <c r="W220" s="279"/>
      <c r="X220" s="279"/>
      <c r="Y220" s="279"/>
      <c r="Z220" s="279"/>
    </row>
    <row r="221" spans="1:26" ht="12.75" customHeight="1">
      <c r="A221" s="279"/>
      <c r="B221" s="279"/>
      <c r="C221" s="279"/>
      <c r="D221" s="279"/>
      <c r="E221" s="279"/>
      <c r="F221" s="279"/>
      <c r="G221" s="279"/>
      <c r="H221" s="279"/>
      <c r="I221" s="279"/>
      <c r="J221" s="279"/>
      <c r="K221" s="279"/>
      <c r="L221" s="279"/>
      <c r="M221" s="279"/>
      <c r="N221" s="279"/>
      <c r="O221" s="279"/>
      <c r="P221" s="279"/>
      <c r="Q221" s="279"/>
      <c r="R221" s="279"/>
      <c r="S221" s="279"/>
      <c r="T221" s="279"/>
      <c r="U221" s="279"/>
      <c r="V221" s="279"/>
      <c r="W221" s="279"/>
      <c r="X221" s="279"/>
      <c r="Y221" s="279"/>
      <c r="Z221" s="279"/>
    </row>
    <row r="222" spans="1:26" ht="12.75" customHeight="1">
      <c r="A222" s="279"/>
      <c r="B222" s="279"/>
      <c r="C222" s="279"/>
      <c r="D222" s="279"/>
      <c r="E222" s="279"/>
      <c r="F222" s="279"/>
      <c r="G222" s="279"/>
      <c r="H222" s="279"/>
      <c r="I222" s="279"/>
      <c r="J222" s="279"/>
      <c r="K222" s="279"/>
      <c r="L222" s="279"/>
      <c r="M222" s="279"/>
      <c r="N222" s="279"/>
      <c r="O222" s="279"/>
      <c r="P222" s="279"/>
      <c r="Q222" s="279"/>
      <c r="R222" s="279"/>
      <c r="S222" s="279"/>
      <c r="T222" s="279"/>
      <c r="U222" s="279"/>
      <c r="V222" s="279"/>
      <c r="W222" s="279"/>
      <c r="X222" s="279"/>
      <c r="Y222" s="279"/>
      <c r="Z222" s="279"/>
    </row>
    <row r="223" spans="1:26" ht="12.75" customHeight="1">
      <c r="A223" s="279"/>
      <c r="B223" s="279"/>
      <c r="C223" s="279"/>
      <c r="D223" s="279"/>
      <c r="E223" s="279"/>
      <c r="F223" s="279"/>
      <c r="G223" s="279"/>
      <c r="H223" s="279"/>
      <c r="I223" s="279"/>
      <c r="J223" s="279"/>
      <c r="K223" s="279"/>
      <c r="L223" s="279"/>
      <c r="M223" s="279"/>
      <c r="N223" s="279"/>
      <c r="O223" s="279"/>
      <c r="P223" s="279"/>
      <c r="Q223" s="279"/>
      <c r="R223" s="279"/>
      <c r="S223" s="279"/>
      <c r="T223" s="279"/>
      <c r="U223" s="279"/>
      <c r="V223" s="279"/>
      <c r="W223" s="279"/>
      <c r="X223" s="279"/>
      <c r="Y223" s="279"/>
      <c r="Z223" s="279"/>
    </row>
    <row r="224" spans="1:26" ht="12.75" customHeight="1">
      <c r="A224" s="279"/>
      <c r="B224" s="279"/>
      <c r="C224" s="279"/>
      <c r="D224" s="279"/>
      <c r="E224" s="279"/>
      <c r="F224" s="279"/>
      <c r="G224" s="279"/>
      <c r="H224" s="279"/>
      <c r="I224" s="279"/>
      <c r="J224" s="279"/>
      <c r="K224" s="279"/>
      <c r="L224" s="279"/>
      <c r="M224" s="279"/>
      <c r="N224" s="279"/>
      <c r="O224" s="279"/>
      <c r="P224" s="279"/>
      <c r="Q224" s="279"/>
      <c r="R224" s="279"/>
      <c r="S224" s="279"/>
      <c r="T224" s="279"/>
      <c r="U224" s="279"/>
      <c r="V224" s="279"/>
      <c r="W224" s="279"/>
      <c r="X224" s="279"/>
      <c r="Y224" s="279"/>
      <c r="Z224" s="279"/>
    </row>
    <row r="225" spans="1:26" ht="12.75" customHeight="1">
      <c r="A225" s="279"/>
      <c r="B225" s="279"/>
      <c r="C225" s="279"/>
      <c r="D225" s="279"/>
      <c r="E225" s="279"/>
      <c r="F225" s="279"/>
      <c r="G225" s="279"/>
      <c r="H225" s="279"/>
      <c r="I225" s="279"/>
      <c r="J225" s="279"/>
      <c r="K225" s="279"/>
      <c r="L225" s="279"/>
      <c r="M225" s="279"/>
      <c r="N225" s="279"/>
      <c r="O225" s="279"/>
      <c r="P225" s="279"/>
      <c r="Q225" s="279"/>
      <c r="R225" s="279"/>
      <c r="S225" s="279"/>
      <c r="T225" s="279"/>
      <c r="U225" s="279"/>
      <c r="V225" s="279"/>
      <c r="W225" s="279"/>
      <c r="X225" s="279"/>
      <c r="Y225" s="279"/>
      <c r="Z225" s="279"/>
    </row>
    <row r="226" spans="1:26" ht="12.75" customHeight="1">
      <c r="A226" s="279"/>
      <c r="B226" s="279"/>
      <c r="C226" s="279"/>
      <c r="D226" s="279"/>
      <c r="E226" s="279"/>
      <c r="F226" s="279"/>
      <c r="G226" s="279"/>
      <c r="H226" s="279"/>
      <c r="I226" s="279"/>
      <c r="J226" s="279"/>
      <c r="K226" s="279"/>
      <c r="L226" s="279"/>
      <c r="M226" s="279"/>
      <c r="N226" s="279"/>
      <c r="O226" s="279"/>
      <c r="P226" s="279"/>
      <c r="Q226" s="279"/>
      <c r="R226" s="279"/>
      <c r="S226" s="279"/>
      <c r="T226" s="279"/>
      <c r="U226" s="279"/>
      <c r="V226" s="279"/>
      <c r="W226" s="279"/>
      <c r="X226" s="279"/>
      <c r="Y226" s="279"/>
      <c r="Z226" s="279"/>
    </row>
    <row r="227" spans="1:26" ht="12.75" customHeight="1">
      <c r="A227" s="279"/>
      <c r="B227" s="279"/>
      <c r="C227" s="279"/>
      <c r="D227" s="279"/>
      <c r="E227" s="279"/>
      <c r="F227" s="279"/>
      <c r="G227" s="279"/>
      <c r="H227" s="279"/>
      <c r="I227" s="279"/>
      <c r="J227" s="279"/>
      <c r="K227" s="279"/>
      <c r="L227" s="279"/>
      <c r="M227" s="279"/>
      <c r="N227" s="279"/>
      <c r="O227" s="279"/>
      <c r="P227" s="279"/>
      <c r="Q227" s="279"/>
      <c r="R227" s="279"/>
      <c r="S227" s="279"/>
      <c r="T227" s="279"/>
      <c r="U227" s="279"/>
      <c r="V227" s="279"/>
      <c r="W227" s="279"/>
      <c r="X227" s="279"/>
      <c r="Y227" s="279"/>
      <c r="Z227" s="279"/>
    </row>
    <row r="228" spans="1:26" ht="12.75" customHeight="1">
      <c r="A228" s="279"/>
      <c r="B228" s="279"/>
      <c r="C228" s="279"/>
      <c r="D228" s="279"/>
      <c r="E228" s="279"/>
      <c r="F228" s="279"/>
      <c r="G228" s="279"/>
      <c r="H228" s="279"/>
      <c r="I228" s="279"/>
      <c r="J228" s="279"/>
      <c r="K228" s="279"/>
      <c r="L228" s="279"/>
      <c r="M228" s="279"/>
      <c r="N228" s="279"/>
      <c r="O228" s="279"/>
      <c r="P228" s="279"/>
      <c r="Q228" s="279"/>
      <c r="R228" s="279"/>
      <c r="S228" s="279"/>
      <c r="T228" s="279"/>
      <c r="U228" s="279"/>
      <c r="V228" s="279"/>
      <c r="W228" s="279"/>
      <c r="X228" s="279"/>
      <c r="Y228" s="279"/>
      <c r="Z228" s="279"/>
    </row>
    <row r="229" spans="1:26" ht="12.75" customHeight="1">
      <c r="A229" s="279"/>
      <c r="B229" s="279"/>
      <c r="C229" s="279"/>
      <c r="D229" s="279"/>
      <c r="E229" s="279"/>
      <c r="F229" s="279"/>
      <c r="G229" s="279"/>
      <c r="H229" s="279"/>
      <c r="I229" s="279"/>
      <c r="J229" s="279"/>
      <c r="K229" s="279"/>
      <c r="L229" s="279"/>
      <c r="M229" s="279"/>
      <c r="N229" s="279"/>
      <c r="O229" s="279"/>
      <c r="P229" s="279"/>
      <c r="Q229" s="279"/>
      <c r="R229" s="279"/>
      <c r="S229" s="279"/>
      <c r="T229" s="279"/>
      <c r="U229" s="279"/>
      <c r="V229" s="279"/>
      <c r="W229" s="279"/>
      <c r="X229" s="279"/>
      <c r="Y229" s="279"/>
      <c r="Z229" s="279"/>
    </row>
    <row r="230" spans="1:26" ht="12.75" customHeight="1">
      <c r="A230" s="279"/>
      <c r="B230" s="279"/>
      <c r="C230" s="279"/>
      <c r="D230" s="279"/>
      <c r="E230" s="279"/>
      <c r="F230" s="279"/>
      <c r="G230" s="279"/>
      <c r="H230" s="279"/>
      <c r="I230" s="279"/>
      <c r="J230" s="279"/>
      <c r="K230" s="279"/>
      <c r="L230" s="279"/>
      <c r="M230" s="279"/>
      <c r="N230" s="279"/>
      <c r="O230" s="279"/>
      <c r="P230" s="279"/>
      <c r="Q230" s="279"/>
      <c r="R230" s="279"/>
      <c r="S230" s="279"/>
      <c r="T230" s="279"/>
      <c r="U230" s="279"/>
      <c r="V230" s="279"/>
      <c r="W230" s="279"/>
      <c r="X230" s="279"/>
      <c r="Y230" s="279"/>
      <c r="Z230" s="279"/>
    </row>
    <row r="231" spans="1:26" ht="12.75" customHeight="1">
      <c r="A231" s="279"/>
      <c r="B231" s="279"/>
      <c r="C231" s="279"/>
      <c r="D231" s="279"/>
      <c r="E231" s="279"/>
      <c r="F231" s="279"/>
      <c r="G231" s="279"/>
      <c r="H231" s="279"/>
      <c r="I231" s="279"/>
      <c r="J231" s="279"/>
      <c r="K231" s="279"/>
      <c r="L231" s="279"/>
      <c r="M231" s="279"/>
      <c r="N231" s="279"/>
      <c r="O231" s="279"/>
      <c r="P231" s="279"/>
      <c r="Q231" s="279"/>
      <c r="R231" s="279"/>
      <c r="S231" s="279"/>
      <c r="T231" s="279"/>
      <c r="U231" s="279"/>
      <c r="V231" s="279"/>
      <c r="W231" s="279"/>
      <c r="X231" s="279"/>
      <c r="Y231" s="279"/>
      <c r="Z231" s="279"/>
    </row>
    <row r="232" spans="1:26" ht="12.75" customHeight="1">
      <c r="A232" s="279"/>
      <c r="B232" s="279"/>
      <c r="C232" s="279"/>
      <c r="D232" s="279"/>
      <c r="E232" s="279"/>
      <c r="F232" s="279"/>
      <c r="G232" s="279"/>
      <c r="H232" s="279"/>
      <c r="I232" s="279"/>
      <c r="J232" s="279"/>
      <c r="K232" s="279"/>
      <c r="L232" s="279"/>
      <c r="M232" s="279"/>
      <c r="N232" s="279"/>
      <c r="O232" s="279"/>
      <c r="P232" s="279"/>
      <c r="Q232" s="279"/>
      <c r="R232" s="279"/>
      <c r="S232" s="279"/>
      <c r="T232" s="279"/>
      <c r="U232" s="279"/>
      <c r="V232" s="279"/>
      <c r="W232" s="279"/>
      <c r="X232" s="279"/>
      <c r="Y232" s="279"/>
      <c r="Z232" s="279"/>
    </row>
    <row r="233" spans="1:26" ht="12.75" customHeight="1">
      <c r="A233" s="279"/>
      <c r="B233" s="279"/>
      <c r="C233" s="279"/>
      <c r="D233" s="279"/>
      <c r="E233" s="279"/>
      <c r="F233" s="279"/>
      <c r="G233" s="279"/>
      <c r="H233" s="279"/>
      <c r="I233" s="279"/>
      <c r="J233" s="279"/>
      <c r="K233" s="279"/>
      <c r="L233" s="279"/>
      <c r="M233" s="279"/>
      <c r="N233" s="279"/>
      <c r="O233" s="279"/>
      <c r="P233" s="279"/>
      <c r="Q233" s="279"/>
      <c r="R233" s="279"/>
      <c r="S233" s="279"/>
      <c r="T233" s="279"/>
      <c r="U233" s="279"/>
      <c r="V233" s="279"/>
      <c r="W233" s="279"/>
      <c r="X233" s="279"/>
      <c r="Y233" s="279"/>
      <c r="Z233" s="279"/>
    </row>
    <row r="234" spans="1:26" ht="12.75" customHeight="1">
      <c r="A234" s="279"/>
      <c r="B234" s="279"/>
      <c r="C234" s="279"/>
      <c r="D234" s="279"/>
      <c r="E234" s="279"/>
      <c r="F234" s="279"/>
      <c r="G234" s="279"/>
      <c r="H234" s="279"/>
      <c r="I234" s="279"/>
      <c r="J234" s="279"/>
      <c r="K234" s="279"/>
      <c r="L234" s="279"/>
      <c r="M234" s="279"/>
      <c r="N234" s="279"/>
      <c r="O234" s="279"/>
      <c r="P234" s="279"/>
      <c r="Q234" s="279"/>
      <c r="R234" s="279"/>
      <c r="S234" s="279"/>
      <c r="T234" s="279"/>
      <c r="U234" s="279"/>
      <c r="V234" s="279"/>
      <c r="W234" s="279"/>
      <c r="X234" s="279"/>
      <c r="Y234" s="279"/>
      <c r="Z234" s="279"/>
    </row>
    <row r="235" spans="1:26" ht="12.75" customHeight="1">
      <c r="A235" s="279"/>
      <c r="B235" s="279"/>
      <c r="C235" s="279"/>
      <c r="D235" s="279"/>
      <c r="E235" s="279"/>
      <c r="F235" s="279"/>
      <c r="G235" s="279"/>
      <c r="H235" s="279"/>
      <c r="I235" s="279"/>
      <c r="J235" s="279"/>
      <c r="K235" s="279"/>
      <c r="L235" s="279"/>
      <c r="M235" s="279"/>
      <c r="N235" s="279"/>
      <c r="O235" s="279"/>
      <c r="P235" s="279"/>
      <c r="Q235" s="279"/>
      <c r="R235" s="279"/>
      <c r="S235" s="279"/>
      <c r="T235" s="279"/>
      <c r="U235" s="279"/>
      <c r="V235" s="279"/>
      <c r="W235" s="279"/>
      <c r="X235" s="279"/>
      <c r="Y235" s="279"/>
      <c r="Z235" s="279"/>
    </row>
    <row r="236" spans="1:26" ht="12.75" customHeight="1">
      <c r="A236" s="279"/>
      <c r="B236" s="279"/>
      <c r="C236" s="279"/>
      <c r="D236" s="279"/>
      <c r="E236" s="279"/>
      <c r="F236" s="279"/>
      <c r="G236" s="279"/>
      <c r="H236" s="279"/>
      <c r="I236" s="279"/>
      <c r="J236" s="279"/>
      <c r="K236" s="279"/>
      <c r="L236" s="279"/>
      <c r="M236" s="279"/>
      <c r="N236" s="279"/>
      <c r="O236" s="279"/>
      <c r="P236" s="279"/>
      <c r="Q236" s="279"/>
      <c r="R236" s="279"/>
      <c r="S236" s="279"/>
      <c r="T236" s="279"/>
      <c r="U236" s="279"/>
      <c r="V236" s="279"/>
      <c r="W236" s="279"/>
      <c r="X236" s="279"/>
      <c r="Y236" s="279"/>
      <c r="Z236" s="279"/>
    </row>
    <row r="237" spans="1:26" ht="12.75" customHeight="1">
      <c r="A237" s="279"/>
      <c r="B237" s="279"/>
      <c r="C237" s="279"/>
      <c r="D237" s="279"/>
      <c r="E237" s="279"/>
      <c r="F237" s="279"/>
      <c r="G237" s="279"/>
      <c r="H237" s="279"/>
      <c r="I237" s="279"/>
      <c r="J237" s="279"/>
      <c r="K237" s="279"/>
      <c r="L237" s="279"/>
      <c r="M237" s="279"/>
      <c r="N237" s="279"/>
      <c r="O237" s="279"/>
      <c r="P237" s="279"/>
      <c r="Q237" s="279"/>
      <c r="R237" s="279"/>
      <c r="S237" s="279"/>
      <c r="T237" s="279"/>
      <c r="U237" s="279"/>
      <c r="V237" s="279"/>
      <c r="W237" s="279"/>
      <c r="X237" s="279"/>
      <c r="Y237" s="279"/>
      <c r="Z237" s="279"/>
    </row>
    <row r="238" spans="1:26" ht="12.75" customHeight="1">
      <c r="A238" s="279"/>
      <c r="B238" s="279"/>
      <c r="C238" s="279"/>
      <c r="D238" s="279"/>
      <c r="E238" s="279"/>
      <c r="F238" s="279"/>
      <c r="G238" s="279"/>
      <c r="H238" s="279"/>
      <c r="I238" s="279"/>
      <c r="J238" s="279"/>
      <c r="K238" s="279"/>
      <c r="L238" s="279"/>
      <c r="M238" s="279"/>
      <c r="N238" s="279"/>
      <c r="O238" s="279"/>
      <c r="P238" s="279"/>
      <c r="Q238" s="279"/>
      <c r="R238" s="279"/>
      <c r="S238" s="279"/>
      <c r="T238" s="279"/>
      <c r="U238" s="279"/>
      <c r="V238" s="279"/>
      <c r="W238" s="279"/>
      <c r="X238" s="279"/>
      <c r="Y238" s="279"/>
      <c r="Z238" s="279"/>
    </row>
    <row r="239" spans="1:26" ht="12.75" customHeight="1">
      <c r="A239" s="279"/>
      <c r="B239" s="279"/>
      <c r="C239" s="279"/>
      <c r="D239" s="279"/>
      <c r="E239" s="279"/>
      <c r="F239" s="279"/>
      <c r="G239" s="279"/>
      <c r="H239" s="279"/>
      <c r="I239" s="279"/>
      <c r="J239" s="279"/>
      <c r="K239" s="279"/>
      <c r="L239" s="279"/>
      <c r="M239" s="279"/>
      <c r="N239" s="279"/>
      <c r="O239" s="279"/>
      <c r="P239" s="279"/>
      <c r="Q239" s="279"/>
      <c r="R239" s="279"/>
      <c r="S239" s="279"/>
      <c r="T239" s="279"/>
      <c r="U239" s="279"/>
      <c r="V239" s="279"/>
      <c r="W239" s="279"/>
      <c r="X239" s="279"/>
      <c r="Y239" s="279"/>
      <c r="Z239" s="279"/>
    </row>
    <row r="240" spans="1:26" ht="12.75" customHeight="1">
      <c r="A240" s="279"/>
      <c r="B240" s="279"/>
      <c r="C240" s="279"/>
      <c r="D240" s="279"/>
      <c r="E240" s="279"/>
      <c r="F240" s="279"/>
      <c r="G240" s="279"/>
      <c r="H240" s="279"/>
      <c r="I240" s="279"/>
      <c r="J240" s="279"/>
      <c r="K240" s="279"/>
      <c r="L240" s="279"/>
      <c r="M240" s="279"/>
      <c r="N240" s="279"/>
      <c r="O240" s="279"/>
      <c r="P240" s="279"/>
      <c r="Q240" s="279"/>
      <c r="R240" s="279"/>
      <c r="S240" s="279"/>
      <c r="T240" s="279"/>
      <c r="U240" s="279"/>
      <c r="V240" s="279"/>
      <c r="W240" s="279"/>
      <c r="X240" s="279"/>
      <c r="Y240" s="279"/>
      <c r="Z240" s="279"/>
    </row>
    <row r="241" spans="1:26" ht="12.75" customHeight="1">
      <c r="A241" s="279"/>
      <c r="B241" s="279"/>
      <c r="C241" s="279"/>
      <c r="D241" s="279"/>
      <c r="E241" s="279"/>
      <c r="F241" s="279"/>
      <c r="G241" s="279"/>
      <c r="H241" s="279"/>
      <c r="I241" s="279"/>
      <c r="J241" s="279"/>
      <c r="K241" s="279"/>
      <c r="L241" s="279"/>
      <c r="M241" s="279"/>
      <c r="N241" s="279"/>
      <c r="O241" s="279"/>
      <c r="P241" s="279"/>
      <c r="Q241" s="279"/>
      <c r="R241" s="279"/>
      <c r="S241" s="279"/>
      <c r="T241" s="279"/>
      <c r="U241" s="279"/>
      <c r="V241" s="279"/>
      <c r="W241" s="279"/>
      <c r="X241" s="279"/>
      <c r="Y241" s="279"/>
      <c r="Z241" s="279"/>
    </row>
    <row r="242" spans="1:26" ht="12.75" customHeight="1">
      <c r="A242" s="279"/>
      <c r="B242" s="279"/>
      <c r="C242" s="279"/>
      <c r="D242" s="279"/>
      <c r="E242" s="279"/>
      <c r="F242" s="279"/>
      <c r="G242" s="279"/>
      <c r="H242" s="279"/>
      <c r="I242" s="279"/>
      <c r="J242" s="279"/>
      <c r="K242" s="279"/>
      <c r="L242" s="279"/>
      <c r="M242" s="279"/>
      <c r="N242" s="279"/>
      <c r="O242" s="279"/>
      <c r="P242" s="279"/>
      <c r="Q242" s="279"/>
      <c r="R242" s="279"/>
      <c r="S242" s="279"/>
      <c r="T242" s="279"/>
      <c r="U242" s="279"/>
      <c r="V242" s="279"/>
      <c r="W242" s="279"/>
      <c r="X242" s="279"/>
      <c r="Y242" s="279"/>
      <c r="Z242" s="279"/>
    </row>
    <row r="243" spans="1:26" ht="12.75" customHeight="1">
      <c r="A243" s="279"/>
      <c r="B243" s="279"/>
      <c r="C243" s="279"/>
      <c r="D243" s="279"/>
      <c r="E243" s="279"/>
      <c r="F243" s="279"/>
      <c r="G243" s="279"/>
      <c r="H243" s="279"/>
      <c r="I243" s="279"/>
      <c r="J243" s="279"/>
      <c r="K243" s="279"/>
      <c r="L243" s="279"/>
      <c r="M243" s="279"/>
      <c r="N243" s="279"/>
      <c r="O243" s="279"/>
      <c r="P243" s="279"/>
      <c r="Q243" s="279"/>
      <c r="R243" s="279"/>
      <c r="S243" s="279"/>
      <c r="T243" s="279"/>
      <c r="U243" s="279"/>
      <c r="V243" s="279"/>
      <c r="W243" s="279"/>
      <c r="X243" s="279"/>
      <c r="Y243" s="279"/>
      <c r="Z243" s="279"/>
    </row>
    <row r="244" spans="1:26" ht="12.75" customHeight="1">
      <c r="A244" s="279"/>
      <c r="B244" s="279"/>
      <c r="C244" s="279"/>
      <c r="D244" s="279"/>
      <c r="E244" s="279"/>
      <c r="F244" s="279"/>
      <c r="G244" s="279"/>
      <c r="H244" s="279"/>
      <c r="I244" s="279"/>
      <c r="J244" s="279"/>
      <c r="K244" s="279"/>
      <c r="L244" s="279"/>
      <c r="M244" s="279"/>
      <c r="N244" s="279"/>
      <c r="O244" s="279"/>
      <c r="P244" s="279"/>
      <c r="Q244" s="279"/>
      <c r="R244" s="279"/>
      <c r="S244" s="279"/>
      <c r="T244" s="279"/>
      <c r="U244" s="279"/>
      <c r="V244" s="279"/>
      <c r="W244" s="279"/>
      <c r="X244" s="279"/>
      <c r="Y244" s="279"/>
      <c r="Z244" s="279"/>
    </row>
    <row r="245" spans="1:26" ht="12.75" customHeight="1">
      <c r="A245" s="279"/>
      <c r="B245" s="279"/>
      <c r="C245" s="279"/>
      <c r="D245" s="279"/>
      <c r="E245" s="279"/>
      <c r="F245" s="279"/>
      <c r="G245" s="279"/>
      <c r="H245" s="279"/>
      <c r="I245" s="279"/>
      <c r="J245" s="279"/>
      <c r="K245" s="279"/>
      <c r="L245" s="279"/>
      <c r="M245" s="279"/>
      <c r="N245" s="279"/>
      <c r="O245" s="279"/>
      <c r="P245" s="279"/>
      <c r="Q245" s="279"/>
      <c r="R245" s="279"/>
      <c r="S245" s="279"/>
      <c r="T245" s="279"/>
      <c r="U245" s="279"/>
      <c r="V245" s="279"/>
      <c r="W245" s="279"/>
      <c r="X245" s="279"/>
      <c r="Y245" s="279"/>
      <c r="Z245" s="279"/>
    </row>
    <row r="246" spans="1:26" ht="12.75" customHeight="1">
      <c r="A246" s="279"/>
      <c r="B246" s="279"/>
      <c r="C246" s="279"/>
      <c r="D246" s="279"/>
      <c r="E246" s="279"/>
      <c r="F246" s="279"/>
      <c r="G246" s="279"/>
      <c r="H246" s="279"/>
      <c r="I246" s="279"/>
      <c r="J246" s="279"/>
      <c r="K246" s="279"/>
      <c r="L246" s="279"/>
      <c r="M246" s="279"/>
      <c r="N246" s="279"/>
      <c r="O246" s="279"/>
      <c r="P246" s="279"/>
      <c r="Q246" s="279"/>
      <c r="R246" s="279"/>
      <c r="S246" s="279"/>
      <c r="T246" s="279"/>
      <c r="U246" s="279"/>
      <c r="V246" s="279"/>
      <c r="W246" s="279"/>
      <c r="X246" s="279"/>
      <c r="Y246" s="279"/>
      <c r="Z246" s="279"/>
    </row>
    <row r="247" spans="1:26" ht="12.75" customHeight="1">
      <c r="A247" s="279"/>
      <c r="B247" s="279"/>
      <c r="C247" s="279"/>
      <c r="D247" s="279"/>
      <c r="E247" s="279"/>
      <c r="F247" s="279"/>
      <c r="G247" s="279"/>
      <c r="H247" s="279"/>
      <c r="I247" s="279"/>
      <c r="J247" s="279"/>
      <c r="K247" s="279"/>
      <c r="L247" s="279"/>
      <c r="M247" s="279"/>
      <c r="N247" s="279"/>
      <c r="O247" s="279"/>
      <c r="P247" s="279"/>
      <c r="Q247" s="279"/>
      <c r="R247" s="279"/>
      <c r="S247" s="279"/>
      <c r="T247" s="279"/>
      <c r="U247" s="279"/>
      <c r="V247" s="279"/>
      <c r="W247" s="279"/>
      <c r="X247" s="279"/>
      <c r="Y247" s="279"/>
      <c r="Z247" s="279"/>
    </row>
    <row r="248" spans="1:26" ht="12.75" customHeight="1">
      <c r="A248" s="279"/>
      <c r="B248" s="279"/>
      <c r="C248" s="279"/>
      <c r="D248" s="279"/>
      <c r="E248" s="279"/>
      <c r="F248" s="279"/>
      <c r="G248" s="279"/>
      <c r="H248" s="279"/>
      <c r="I248" s="279"/>
      <c r="J248" s="279"/>
      <c r="K248" s="279"/>
      <c r="L248" s="279"/>
      <c r="M248" s="279"/>
      <c r="N248" s="279"/>
      <c r="O248" s="279"/>
      <c r="P248" s="279"/>
      <c r="Q248" s="279"/>
      <c r="R248" s="279"/>
      <c r="S248" s="279"/>
      <c r="T248" s="279"/>
      <c r="U248" s="279"/>
      <c r="V248" s="279"/>
      <c r="W248" s="279"/>
      <c r="X248" s="279"/>
      <c r="Y248" s="279"/>
      <c r="Z248" s="279"/>
    </row>
    <row r="249" spans="1:26" ht="12.75" customHeight="1">
      <c r="A249" s="279"/>
      <c r="B249" s="279"/>
      <c r="C249" s="279"/>
      <c r="D249" s="279"/>
      <c r="E249" s="279"/>
      <c r="F249" s="279"/>
      <c r="G249" s="279"/>
      <c r="H249" s="279"/>
      <c r="I249" s="279"/>
      <c r="J249" s="279"/>
      <c r="K249" s="279"/>
      <c r="L249" s="279"/>
      <c r="M249" s="279"/>
      <c r="N249" s="279"/>
      <c r="O249" s="279"/>
      <c r="P249" s="279"/>
      <c r="Q249" s="279"/>
      <c r="R249" s="279"/>
      <c r="S249" s="279"/>
      <c r="T249" s="279"/>
      <c r="U249" s="279"/>
      <c r="V249" s="279"/>
      <c r="W249" s="279"/>
      <c r="X249" s="279"/>
      <c r="Y249" s="279"/>
      <c r="Z249" s="279"/>
    </row>
    <row r="250" spans="1:26" ht="12.75" customHeight="1">
      <c r="A250" s="279"/>
      <c r="B250" s="279"/>
      <c r="C250" s="279"/>
      <c r="D250" s="279"/>
      <c r="E250" s="279"/>
      <c r="F250" s="279"/>
      <c r="G250" s="279"/>
      <c r="H250" s="279"/>
      <c r="I250" s="279"/>
      <c r="J250" s="279"/>
      <c r="K250" s="279"/>
      <c r="L250" s="279"/>
      <c r="M250" s="279"/>
      <c r="N250" s="279"/>
      <c r="O250" s="279"/>
      <c r="P250" s="279"/>
      <c r="Q250" s="279"/>
      <c r="R250" s="279"/>
      <c r="S250" s="279"/>
      <c r="T250" s="279"/>
      <c r="U250" s="279"/>
      <c r="V250" s="279"/>
      <c r="W250" s="279"/>
      <c r="X250" s="279"/>
      <c r="Y250" s="279"/>
      <c r="Z250" s="279"/>
    </row>
    <row r="251" spans="1:26" ht="12.75" customHeight="1">
      <c r="A251" s="279"/>
      <c r="B251" s="279"/>
      <c r="C251" s="279"/>
      <c r="D251" s="279"/>
      <c r="E251" s="279"/>
      <c r="F251" s="279"/>
      <c r="G251" s="279"/>
      <c r="H251" s="279"/>
      <c r="I251" s="279"/>
      <c r="J251" s="279"/>
      <c r="K251" s="279"/>
      <c r="L251" s="279"/>
      <c r="M251" s="279"/>
      <c r="N251" s="279"/>
      <c r="O251" s="279"/>
      <c r="P251" s="279"/>
      <c r="Q251" s="279"/>
      <c r="R251" s="279"/>
      <c r="S251" s="279"/>
      <c r="T251" s="279"/>
      <c r="U251" s="279"/>
      <c r="V251" s="279"/>
      <c r="W251" s="279"/>
      <c r="X251" s="279"/>
      <c r="Y251" s="279"/>
      <c r="Z251" s="279"/>
    </row>
    <row r="252" spans="1:26" ht="12.75" customHeight="1">
      <c r="A252" s="279"/>
      <c r="B252" s="279"/>
      <c r="C252" s="279"/>
      <c r="D252" s="279"/>
      <c r="E252" s="279"/>
      <c r="F252" s="279"/>
      <c r="G252" s="279"/>
      <c r="H252" s="279"/>
      <c r="I252" s="279"/>
      <c r="J252" s="279"/>
      <c r="K252" s="279"/>
      <c r="L252" s="279"/>
      <c r="M252" s="279"/>
      <c r="N252" s="279"/>
      <c r="O252" s="279"/>
      <c r="P252" s="279"/>
      <c r="Q252" s="279"/>
      <c r="R252" s="279"/>
      <c r="S252" s="279"/>
      <c r="T252" s="279"/>
      <c r="U252" s="279"/>
      <c r="V252" s="279"/>
      <c r="W252" s="279"/>
      <c r="X252" s="279"/>
      <c r="Y252" s="279"/>
      <c r="Z252" s="279"/>
    </row>
    <row r="253" spans="1:26" ht="12.75" customHeight="1">
      <c r="A253" s="279"/>
      <c r="B253" s="279"/>
      <c r="C253" s="279"/>
      <c r="D253" s="279"/>
      <c r="E253" s="279"/>
      <c r="F253" s="279"/>
      <c r="G253" s="279"/>
      <c r="H253" s="279"/>
      <c r="I253" s="279"/>
      <c r="J253" s="279"/>
      <c r="K253" s="279"/>
      <c r="L253" s="279"/>
      <c r="M253" s="279"/>
      <c r="N253" s="279"/>
      <c r="O253" s="279"/>
      <c r="P253" s="279"/>
      <c r="Q253" s="279"/>
      <c r="R253" s="279"/>
      <c r="S253" s="279"/>
      <c r="T253" s="279"/>
      <c r="U253" s="279"/>
      <c r="V253" s="279"/>
      <c r="W253" s="279"/>
      <c r="X253" s="279"/>
      <c r="Y253" s="279"/>
      <c r="Z253" s="279"/>
    </row>
    <row r="254" spans="1:26" ht="12.75" customHeight="1">
      <c r="A254" s="279"/>
      <c r="B254" s="279"/>
      <c r="C254" s="279"/>
      <c r="D254" s="279"/>
      <c r="E254" s="279"/>
      <c r="F254" s="279"/>
      <c r="G254" s="279"/>
      <c r="H254" s="279"/>
      <c r="I254" s="279"/>
      <c r="J254" s="279"/>
      <c r="K254" s="279"/>
      <c r="L254" s="279"/>
      <c r="M254" s="279"/>
      <c r="N254" s="279"/>
      <c r="O254" s="279"/>
      <c r="P254" s="279"/>
      <c r="Q254" s="279"/>
      <c r="R254" s="279"/>
      <c r="S254" s="279"/>
      <c r="T254" s="279"/>
      <c r="U254" s="279"/>
      <c r="V254" s="279"/>
      <c r="W254" s="279"/>
      <c r="X254" s="279"/>
      <c r="Y254" s="279"/>
      <c r="Z254" s="279"/>
    </row>
    <row r="255" spans="1:26" ht="12.75" customHeight="1">
      <c r="A255" s="279"/>
      <c r="B255" s="279"/>
      <c r="C255" s="279"/>
      <c r="D255" s="279"/>
      <c r="E255" s="279"/>
      <c r="F255" s="279"/>
      <c r="G255" s="279"/>
      <c r="H255" s="279"/>
      <c r="I255" s="279"/>
      <c r="J255" s="279"/>
      <c r="K255" s="279"/>
      <c r="L255" s="279"/>
      <c r="M255" s="279"/>
      <c r="N255" s="279"/>
      <c r="O255" s="279"/>
      <c r="P255" s="279"/>
      <c r="Q255" s="279"/>
      <c r="R255" s="279"/>
      <c r="S255" s="279"/>
      <c r="T255" s="279"/>
      <c r="U255" s="279"/>
      <c r="V255" s="279"/>
      <c r="W255" s="279"/>
      <c r="X255" s="279"/>
      <c r="Y255" s="279"/>
      <c r="Z255" s="279"/>
    </row>
    <row r="256" spans="1:26" ht="12.75" customHeight="1">
      <c r="A256" s="279"/>
      <c r="B256" s="279"/>
      <c r="C256" s="279"/>
      <c r="D256" s="279"/>
      <c r="E256" s="279"/>
      <c r="F256" s="279"/>
      <c r="G256" s="279"/>
      <c r="H256" s="279"/>
      <c r="I256" s="279"/>
      <c r="J256" s="279"/>
      <c r="K256" s="279"/>
      <c r="L256" s="279"/>
      <c r="M256" s="279"/>
      <c r="N256" s="279"/>
      <c r="O256" s="279"/>
      <c r="P256" s="279"/>
      <c r="Q256" s="279"/>
      <c r="R256" s="279"/>
      <c r="S256" s="279"/>
      <c r="T256" s="279"/>
      <c r="U256" s="279"/>
      <c r="V256" s="279"/>
      <c r="W256" s="279"/>
      <c r="X256" s="279"/>
      <c r="Y256" s="279"/>
      <c r="Z256" s="279"/>
    </row>
    <row r="257" spans="1:26" ht="12.75" customHeight="1">
      <c r="A257" s="279"/>
      <c r="B257" s="279"/>
      <c r="C257" s="279"/>
      <c r="D257" s="279"/>
      <c r="E257" s="279"/>
      <c r="F257" s="279"/>
      <c r="G257" s="279"/>
      <c r="H257" s="279"/>
      <c r="I257" s="279"/>
      <c r="J257" s="279"/>
      <c r="K257" s="279"/>
      <c r="L257" s="279"/>
      <c r="M257" s="279"/>
      <c r="N257" s="279"/>
      <c r="O257" s="279"/>
      <c r="P257" s="279"/>
      <c r="Q257" s="279"/>
      <c r="R257" s="279"/>
      <c r="S257" s="279"/>
      <c r="T257" s="279"/>
      <c r="U257" s="279"/>
      <c r="V257" s="279"/>
      <c r="W257" s="279"/>
      <c r="X257" s="279"/>
      <c r="Y257" s="279"/>
      <c r="Z257" s="279"/>
    </row>
    <row r="258" spans="1:26" ht="12.75" customHeight="1">
      <c r="A258" s="279"/>
      <c r="B258" s="279"/>
      <c r="C258" s="279"/>
      <c r="D258" s="279"/>
      <c r="E258" s="279"/>
      <c r="F258" s="279"/>
      <c r="G258" s="279"/>
      <c r="H258" s="279"/>
      <c r="I258" s="279"/>
      <c r="J258" s="279"/>
      <c r="K258" s="279"/>
      <c r="L258" s="279"/>
      <c r="M258" s="279"/>
      <c r="N258" s="279"/>
      <c r="O258" s="279"/>
      <c r="P258" s="279"/>
      <c r="Q258" s="279"/>
      <c r="R258" s="279"/>
      <c r="S258" s="279"/>
      <c r="T258" s="279"/>
      <c r="U258" s="279"/>
      <c r="V258" s="279"/>
      <c r="W258" s="279"/>
      <c r="X258" s="279"/>
      <c r="Y258" s="279"/>
      <c r="Z258" s="279"/>
    </row>
    <row r="259" spans="1:26" ht="12.75" customHeight="1">
      <c r="A259" s="279"/>
      <c r="B259" s="279"/>
      <c r="C259" s="279"/>
      <c r="D259" s="279"/>
      <c r="E259" s="279"/>
      <c r="F259" s="279"/>
      <c r="G259" s="279"/>
      <c r="H259" s="279"/>
      <c r="I259" s="279"/>
      <c r="J259" s="279"/>
      <c r="K259" s="279"/>
      <c r="L259" s="279"/>
      <c r="M259" s="279"/>
      <c r="N259" s="279"/>
      <c r="O259" s="279"/>
      <c r="P259" s="279"/>
      <c r="Q259" s="279"/>
      <c r="R259" s="279"/>
      <c r="S259" s="279"/>
      <c r="T259" s="279"/>
      <c r="U259" s="279"/>
      <c r="V259" s="279"/>
      <c r="W259" s="279"/>
      <c r="X259" s="279"/>
      <c r="Y259" s="279"/>
      <c r="Z259" s="279"/>
    </row>
    <row r="260" spans="1:26" ht="12.75" customHeight="1">
      <c r="A260" s="279"/>
      <c r="B260" s="279"/>
      <c r="C260" s="279"/>
      <c r="D260" s="279"/>
      <c r="E260" s="279"/>
      <c r="F260" s="279"/>
      <c r="G260" s="279"/>
      <c r="H260" s="279"/>
      <c r="I260" s="279"/>
      <c r="J260" s="279"/>
      <c r="K260" s="279"/>
      <c r="L260" s="279"/>
      <c r="M260" s="279"/>
      <c r="N260" s="279"/>
      <c r="O260" s="279"/>
      <c r="P260" s="279"/>
      <c r="Q260" s="279"/>
      <c r="R260" s="279"/>
      <c r="S260" s="279"/>
      <c r="T260" s="279"/>
      <c r="U260" s="279"/>
      <c r="V260" s="279"/>
      <c r="W260" s="279"/>
      <c r="X260" s="279"/>
      <c r="Y260" s="279"/>
      <c r="Z260" s="279"/>
    </row>
    <row r="261" spans="1:26" ht="12.75" customHeight="1">
      <c r="A261" s="279"/>
      <c r="B261" s="279"/>
      <c r="C261" s="279"/>
      <c r="D261" s="279"/>
      <c r="E261" s="279"/>
      <c r="F261" s="279"/>
      <c r="G261" s="279"/>
      <c r="H261" s="279"/>
      <c r="I261" s="279"/>
      <c r="J261" s="279"/>
      <c r="K261" s="279"/>
      <c r="L261" s="279"/>
      <c r="M261" s="279"/>
      <c r="N261" s="279"/>
      <c r="O261" s="279"/>
      <c r="P261" s="279"/>
      <c r="Q261" s="279"/>
      <c r="R261" s="279"/>
      <c r="S261" s="279"/>
      <c r="T261" s="279"/>
      <c r="U261" s="279"/>
      <c r="V261" s="279"/>
      <c r="W261" s="279"/>
      <c r="X261" s="279"/>
      <c r="Y261" s="279"/>
      <c r="Z261" s="279"/>
    </row>
    <row r="262" spans="1:26" ht="12.75" customHeight="1">
      <c r="A262" s="279"/>
      <c r="B262" s="279"/>
      <c r="C262" s="279"/>
      <c r="D262" s="279"/>
      <c r="E262" s="279"/>
      <c r="F262" s="279"/>
      <c r="G262" s="279"/>
      <c r="H262" s="279"/>
      <c r="I262" s="279"/>
      <c r="J262" s="279"/>
      <c r="K262" s="279"/>
      <c r="L262" s="279"/>
      <c r="M262" s="279"/>
      <c r="N262" s="279"/>
      <c r="O262" s="279"/>
      <c r="P262" s="279"/>
      <c r="Q262" s="279"/>
      <c r="R262" s="279"/>
      <c r="S262" s="279"/>
      <c r="T262" s="279"/>
      <c r="U262" s="279"/>
      <c r="V262" s="279"/>
      <c r="W262" s="279"/>
      <c r="X262" s="279"/>
      <c r="Y262" s="279"/>
      <c r="Z262" s="279"/>
    </row>
    <row r="263" spans="1:26" ht="12.75" customHeight="1">
      <c r="A263" s="279"/>
      <c r="B263" s="279"/>
      <c r="C263" s="279"/>
      <c r="D263" s="279"/>
      <c r="E263" s="279"/>
      <c r="F263" s="279"/>
      <c r="G263" s="279"/>
      <c r="H263" s="279"/>
      <c r="I263" s="279"/>
      <c r="J263" s="279"/>
      <c r="K263" s="279"/>
      <c r="L263" s="279"/>
      <c r="M263" s="279"/>
      <c r="N263" s="279"/>
      <c r="O263" s="279"/>
      <c r="P263" s="279"/>
      <c r="Q263" s="279"/>
      <c r="R263" s="279"/>
      <c r="S263" s="279"/>
      <c r="T263" s="279"/>
      <c r="U263" s="279"/>
      <c r="V263" s="279"/>
      <c r="W263" s="279"/>
      <c r="X263" s="279"/>
      <c r="Y263" s="279"/>
      <c r="Z263" s="279"/>
    </row>
    <row r="264" spans="1:26" ht="12.75" customHeight="1">
      <c r="A264" s="279"/>
      <c r="B264" s="279"/>
      <c r="C264" s="279"/>
      <c r="D264" s="279"/>
      <c r="E264" s="279"/>
      <c r="F264" s="279"/>
      <c r="G264" s="279"/>
      <c r="H264" s="279"/>
      <c r="I264" s="279"/>
      <c r="J264" s="279"/>
      <c r="K264" s="279"/>
      <c r="L264" s="279"/>
      <c r="M264" s="279"/>
      <c r="N264" s="279"/>
      <c r="O264" s="279"/>
      <c r="P264" s="279"/>
      <c r="Q264" s="279"/>
      <c r="R264" s="279"/>
      <c r="S264" s="279"/>
      <c r="T264" s="279"/>
      <c r="U264" s="279"/>
      <c r="V264" s="279"/>
      <c r="W264" s="279"/>
      <c r="X264" s="279"/>
      <c r="Y264" s="279"/>
      <c r="Z264" s="279"/>
    </row>
    <row r="265" spans="1:26" ht="12.75" customHeight="1">
      <c r="A265" s="279"/>
      <c r="B265" s="279"/>
      <c r="C265" s="279"/>
      <c r="D265" s="279"/>
      <c r="E265" s="279"/>
      <c r="F265" s="279"/>
      <c r="G265" s="279"/>
      <c r="H265" s="279"/>
      <c r="I265" s="279"/>
      <c r="J265" s="279"/>
      <c r="K265" s="279"/>
      <c r="L265" s="279"/>
      <c r="M265" s="279"/>
      <c r="N265" s="279"/>
      <c r="O265" s="279"/>
      <c r="P265" s="279"/>
      <c r="Q265" s="279"/>
      <c r="R265" s="279"/>
      <c r="S265" s="279"/>
      <c r="T265" s="279"/>
      <c r="U265" s="279"/>
      <c r="V265" s="279"/>
      <c r="W265" s="279"/>
      <c r="X265" s="279"/>
      <c r="Y265" s="279"/>
      <c r="Z265" s="279"/>
    </row>
    <row r="266" spans="1:26" ht="12.75" customHeight="1">
      <c r="A266" s="279"/>
      <c r="B266" s="279"/>
      <c r="C266" s="279"/>
      <c r="D266" s="279"/>
      <c r="E266" s="279"/>
      <c r="F266" s="279"/>
      <c r="G266" s="279"/>
      <c r="H266" s="279"/>
      <c r="I266" s="279"/>
      <c r="J266" s="279"/>
      <c r="K266" s="279"/>
      <c r="L266" s="279"/>
      <c r="M266" s="279"/>
      <c r="N266" s="279"/>
      <c r="O266" s="279"/>
      <c r="P266" s="279"/>
      <c r="Q266" s="279"/>
      <c r="R266" s="279"/>
      <c r="S266" s="279"/>
      <c r="T266" s="279"/>
      <c r="U266" s="279"/>
      <c r="V266" s="279"/>
      <c r="W266" s="279"/>
      <c r="X266" s="279"/>
      <c r="Y266" s="279"/>
      <c r="Z266" s="279"/>
    </row>
    <row r="267" spans="1:26" ht="12.75" customHeight="1">
      <c r="A267" s="279"/>
      <c r="B267" s="279"/>
      <c r="C267" s="279"/>
      <c r="D267" s="279"/>
      <c r="E267" s="279"/>
      <c r="F267" s="279"/>
      <c r="G267" s="279"/>
      <c r="H267" s="279"/>
      <c r="I267" s="279"/>
      <c r="J267" s="279"/>
      <c r="K267" s="279"/>
      <c r="L267" s="279"/>
      <c r="M267" s="279"/>
      <c r="N267" s="279"/>
      <c r="O267" s="279"/>
      <c r="P267" s="279"/>
      <c r="Q267" s="279"/>
      <c r="R267" s="279"/>
      <c r="S267" s="279"/>
      <c r="T267" s="279"/>
      <c r="U267" s="279"/>
      <c r="V267" s="279"/>
      <c r="W267" s="279"/>
      <c r="X267" s="279"/>
      <c r="Y267" s="279"/>
      <c r="Z267" s="279"/>
    </row>
    <row r="268" spans="1:26" ht="12.75" customHeight="1">
      <c r="A268" s="279"/>
      <c r="B268" s="279"/>
      <c r="C268" s="279"/>
      <c r="D268" s="279"/>
      <c r="E268" s="279"/>
      <c r="F268" s="279"/>
      <c r="G268" s="279"/>
      <c r="H268" s="279"/>
      <c r="I268" s="279"/>
      <c r="J268" s="279"/>
      <c r="K268" s="279"/>
      <c r="L268" s="279"/>
      <c r="M268" s="279"/>
      <c r="N268" s="279"/>
      <c r="O268" s="279"/>
      <c r="P268" s="279"/>
      <c r="Q268" s="279"/>
      <c r="R268" s="279"/>
      <c r="S268" s="279"/>
      <c r="T268" s="279"/>
      <c r="U268" s="279"/>
      <c r="V268" s="279"/>
      <c r="W268" s="279"/>
      <c r="X268" s="279"/>
      <c r="Y268" s="279"/>
      <c r="Z268" s="279"/>
    </row>
    <row r="269" spans="1:26" ht="12.75" customHeight="1">
      <c r="A269" s="279"/>
      <c r="B269" s="279"/>
      <c r="C269" s="279"/>
      <c r="D269" s="279"/>
      <c r="E269" s="279"/>
      <c r="F269" s="279"/>
      <c r="G269" s="279"/>
      <c r="H269" s="279"/>
      <c r="I269" s="279"/>
      <c r="J269" s="279"/>
      <c r="K269" s="279"/>
      <c r="L269" s="279"/>
      <c r="M269" s="279"/>
      <c r="N269" s="279"/>
      <c r="O269" s="279"/>
      <c r="P269" s="279"/>
      <c r="Q269" s="279"/>
      <c r="R269" s="279"/>
      <c r="S269" s="279"/>
      <c r="T269" s="279"/>
      <c r="U269" s="279"/>
      <c r="V269" s="279"/>
      <c r="W269" s="279"/>
      <c r="X269" s="279"/>
      <c r="Y269" s="279"/>
      <c r="Z269" s="279"/>
    </row>
    <row r="270" spans="1:26" ht="12.75" customHeight="1">
      <c r="A270" s="279"/>
      <c r="B270" s="279"/>
      <c r="C270" s="279"/>
      <c r="D270" s="279"/>
      <c r="E270" s="279"/>
      <c r="F270" s="279"/>
      <c r="G270" s="279"/>
      <c r="H270" s="279"/>
      <c r="I270" s="279"/>
      <c r="J270" s="279"/>
      <c r="K270" s="279"/>
      <c r="L270" s="279"/>
      <c r="M270" s="279"/>
      <c r="N270" s="279"/>
      <c r="O270" s="279"/>
      <c r="P270" s="279"/>
      <c r="Q270" s="279"/>
      <c r="R270" s="279"/>
      <c r="S270" s="279"/>
      <c r="T270" s="279"/>
      <c r="U270" s="279"/>
      <c r="V270" s="279"/>
      <c r="W270" s="279"/>
      <c r="X270" s="279"/>
      <c r="Y270" s="279"/>
      <c r="Z270" s="279"/>
    </row>
    <row r="271" spans="1:26" ht="12.75" customHeight="1">
      <c r="A271" s="279"/>
      <c r="B271" s="279"/>
      <c r="C271" s="279"/>
      <c r="D271" s="279"/>
      <c r="E271" s="279"/>
      <c r="F271" s="279"/>
      <c r="G271" s="279"/>
      <c r="H271" s="279"/>
      <c r="I271" s="279"/>
      <c r="J271" s="279"/>
      <c r="K271" s="279"/>
      <c r="L271" s="279"/>
      <c r="M271" s="279"/>
      <c r="N271" s="279"/>
      <c r="O271" s="279"/>
      <c r="P271" s="279"/>
      <c r="Q271" s="279"/>
      <c r="R271" s="279"/>
      <c r="S271" s="279"/>
      <c r="T271" s="279"/>
      <c r="U271" s="279"/>
      <c r="V271" s="279"/>
      <c r="W271" s="279"/>
      <c r="X271" s="279"/>
      <c r="Y271" s="279"/>
      <c r="Z271" s="279"/>
    </row>
    <row r="272" spans="1:26" ht="12.75" customHeight="1">
      <c r="A272" s="279"/>
      <c r="B272" s="279"/>
      <c r="C272" s="279"/>
      <c r="D272" s="279"/>
      <c r="E272" s="279"/>
      <c r="F272" s="279"/>
      <c r="G272" s="279"/>
      <c r="H272" s="279"/>
      <c r="I272" s="279"/>
      <c r="J272" s="279"/>
      <c r="K272" s="279"/>
      <c r="L272" s="279"/>
      <c r="M272" s="279"/>
      <c r="N272" s="279"/>
      <c r="O272" s="279"/>
      <c r="P272" s="279"/>
      <c r="Q272" s="279"/>
      <c r="R272" s="279"/>
      <c r="S272" s="279"/>
      <c r="T272" s="279"/>
      <c r="U272" s="279"/>
      <c r="V272" s="279"/>
      <c r="W272" s="279"/>
      <c r="X272" s="279"/>
      <c r="Y272" s="279"/>
      <c r="Z272" s="279"/>
    </row>
    <row r="273" spans="1:26" ht="12.75" customHeight="1">
      <c r="A273" s="279"/>
      <c r="B273" s="279"/>
      <c r="C273" s="279"/>
      <c r="D273" s="279"/>
      <c r="E273" s="279"/>
      <c r="F273" s="279"/>
      <c r="G273" s="279"/>
      <c r="H273" s="279"/>
      <c r="I273" s="279"/>
      <c r="J273" s="279"/>
      <c r="K273" s="279"/>
      <c r="L273" s="279"/>
      <c r="M273" s="279"/>
      <c r="N273" s="279"/>
      <c r="O273" s="279"/>
      <c r="P273" s="279"/>
      <c r="Q273" s="279"/>
      <c r="R273" s="279"/>
      <c r="S273" s="279"/>
      <c r="T273" s="279"/>
      <c r="U273" s="279"/>
      <c r="V273" s="279"/>
      <c r="W273" s="279"/>
      <c r="X273" s="279"/>
      <c r="Y273" s="279"/>
      <c r="Z273" s="279"/>
    </row>
    <row r="274" spans="1:26" ht="12.75" customHeight="1">
      <c r="A274" s="279"/>
      <c r="B274" s="279"/>
      <c r="C274" s="279"/>
      <c r="D274" s="279"/>
      <c r="E274" s="279"/>
      <c r="F274" s="279"/>
      <c r="G274" s="279"/>
      <c r="H274" s="279"/>
      <c r="I274" s="279"/>
      <c r="J274" s="279"/>
      <c r="K274" s="279"/>
      <c r="L274" s="279"/>
      <c r="M274" s="279"/>
      <c r="N274" s="279"/>
      <c r="O274" s="279"/>
      <c r="P274" s="279"/>
      <c r="Q274" s="279"/>
      <c r="R274" s="279"/>
      <c r="S274" s="279"/>
      <c r="T274" s="279"/>
      <c r="U274" s="279"/>
      <c r="V274" s="279"/>
      <c r="W274" s="279"/>
      <c r="X274" s="279"/>
      <c r="Y274" s="279"/>
      <c r="Z274" s="279"/>
    </row>
    <row r="275" spans="1:26" ht="12.75" customHeight="1">
      <c r="A275" s="279"/>
      <c r="B275" s="279"/>
      <c r="C275" s="279"/>
      <c r="D275" s="279"/>
      <c r="E275" s="279"/>
      <c r="F275" s="279"/>
      <c r="G275" s="279"/>
      <c r="H275" s="279"/>
      <c r="I275" s="279"/>
      <c r="J275" s="279"/>
      <c r="K275" s="279"/>
      <c r="L275" s="279"/>
      <c r="M275" s="279"/>
      <c r="N275" s="279"/>
      <c r="O275" s="279"/>
      <c r="P275" s="279"/>
      <c r="Q275" s="279"/>
      <c r="R275" s="279"/>
      <c r="S275" s="279"/>
      <c r="T275" s="279"/>
      <c r="U275" s="279"/>
      <c r="V275" s="279"/>
      <c r="W275" s="279"/>
      <c r="X275" s="279"/>
      <c r="Y275" s="279"/>
      <c r="Z275" s="279"/>
    </row>
    <row r="276" spans="1:26" ht="12.75" customHeight="1">
      <c r="A276" s="279"/>
      <c r="B276" s="279"/>
      <c r="C276" s="279"/>
      <c r="D276" s="279"/>
      <c r="E276" s="279"/>
      <c r="F276" s="279"/>
      <c r="G276" s="279"/>
      <c r="H276" s="279"/>
      <c r="I276" s="279"/>
      <c r="J276" s="279"/>
      <c r="K276" s="279"/>
      <c r="L276" s="279"/>
      <c r="M276" s="279"/>
      <c r="N276" s="279"/>
      <c r="O276" s="279"/>
      <c r="P276" s="279"/>
      <c r="Q276" s="279"/>
      <c r="R276" s="279"/>
      <c r="S276" s="279"/>
      <c r="T276" s="279"/>
      <c r="U276" s="279"/>
      <c r="V276" s="279"/>
      <c r="W276" s="279"/>
      <c r="X276" s="279"/>
      <c r="Y276" s="279"/>
      <c r="Z276" s="279"/>
    </row>
    <row r="277" spans="1:26" ht="12.75" customHeight="1">
      <c r="A277" s="279"/>
      <c r="B277" s="279"/>
      <c r="C277" s="279"/>
      <c r="D277" s="279"/>
      <c r="E277" s="279"/>
      <c r="F277" s="279"/>
      <c r="G277" s="279"/>
      <c r="H277" s="279"/>
      <c r="I277" s="279"/>
      <c r="J277" s="279"/>
      <c r="K277" s="279"/>
      <c r="L277" s="279"/>
      <c r="M277" s="279"/>
      <c r="N277" s="279"/>
      <c r="O277" s="279"/>
      <c r="P277" s="279"/>
      <c r="Q277" s="279"/>
      <c r="R277" s="279"/>
      <c r="S277" s="279"/>
      <c r="T277" s="279"/>
      <c r="U277" s="279"/>
      <c r="V277" s="279"/>
      <c r="W277" s="279"/>
      <c r="X277" s="279"/>
      <c r="Y277" s="279"/>
      <c r="Z277" s="279"/>
    </row>
    <row r="278" spans="1:26" ht="12.75" customHeight="1">
      <c r="A278" s="279"/>
      <c r="B278" s="279"/>
      <c r="C278" s="279"/>
      <c r="D278" s="279"/>
      <c r="E278" s="279"/>
      <c r="F278" s="279"/>
      <c r="G278" s="279"/>
      <c r="H278" s="279"/>
      <c r="I278" s="279"/>
      <c r="J278" s="279"/>
      <c r="K278" s="279"/>
      <c r="L278" s="279"/>
      <c r="M278" s="279"/>
      <c r="N278" s="279"/>
      <c r="O278" s="279"/>
      <c r="P278" s="279"/>
      <c r="Q278" s="279"/>
      <c r="R278" s="279"/>
      <c r="S278" s="279"/>
      <c r="T278" s="279"/>
      <c r="U278" s="279"/>
      <c r="V278" s="279"/>
      <c r="W278" s="279"/>
      <c r="X278" s="279"/>
      <c r="Y278" s="279"/>
      <c r="Z278" s="279"/>
    </row>
    <row r="279" spans="1:26" ht="12.75" customHeight="1">
      <c r="A279" s="279"/>
      <c r="B279" s="279"/>
      <c r="C279" s="279"/>
      <c r="D279" s="279"/>
      <c r="E279" s="279"/>
      <c r="F279" s="279"/>
      <c r="G279" s="279"/>
      <c r="H279" s="279"/>
      <c r="I279" s="279"/>
      <c r="J279" s="279"/>
      <c r="K279" s="279"/>
      <c r="L279" s="279"/>
      <c r="M279" s="279"/>
      <c r="N279" s="279"/>
      <c r="O279" s="279"/>
      <c r="P279" s="279"/>
      <c r="Q279" s="279"/>
      <c r="R279" s="279"/>
      <c r="S279" s="279"/>
      <c r="T279" s="279"/>
      <c r="U279" s="279"/>
      <c r="V279" s="279"/>
      <c r="W279" s="279"/>
      <c r="X279" s="279"/>
      <c r="Y279" s="279"/>
      <c r="Z279" s="279"/>
    </row>
    <row r="280" spans="1:26" ht="12.75" customHeight="1">
      <c r="A280" s="279"/>
      <c r="B280" s="279"/>
      <c r="C280" s="279"/>
      <c r="D280" s="279"/>
      <c r="E280" s="279"/>
      <c r="F280" s="279"/>
      <c r="G280" s="279"/>
      <c r="H280" s="279"/>
      <c r="I280" s="279"/>
      <c r="J280" s="279"/>
      <c r="K280" s="279"/>
      <c r="L280" s="279"/>
      <c r="M280" s="279"/>
      <c r="N280" s="279"/>
      <c r="O280" s="279"/>
      <c r="P280" s="279"/>
      <c r="Q280" s="279"/>
      <c r="R280" s="279"/>
      <c r="S280" s="279"/>
      <c r="T280" s="279"/>
      <c r="U280" s="279"/>
      <c r="V280" s="279"/>
      <c r="W280" s="279"/>
      <c r="X280" s="279"/>
      <c r="Y280" s="279"/>
      <c r="Z280" s="279"/>
    </row>
    <row r="281" spans="1:26" ht="12.75" customHeight="1">
      <c r="A281" s="279"/>
      <c r="B281" s="279"/>
      <c r="C281" s="279"/>
      <c r="D281" s="279"/>
      <c r="E281" s="279"/>
      <c r="F281" s="279"/>
      <c r="G281" s="279"/>
      <c r="H281" s="279"/>
      <c r="I281" s="279"/>
      <c r="J281" s="279"/>
      <c r="K281" s="279"/>
      <c r="L281" s="279"/>
      <c r="M281" s="279"/>
      <c r="N281" s="279"/>
      <c r="O281" s="279"/>
      <c r="P281" s="279"/>
      <c r="Q281" s="279"/>
      <c r="R281" s="279"/>
      <c r="S281" s="279"/>
      <c r="T281" s="279"/>
      <c r="U281" s="279"/>
      <c r="V281" s="279"/>
      <c r="W281" s="279"/>
      <c r="X281" s="279"/>
      <c r="Y281" s="279"/>
      <c r="Z281" s="279"/>
    </row>
    <row r="282" spans="1:26" ht="12.75" customHeight="1">
      <c r="A282" s="279"/>
      <c r="B282" s="279"/>
      <c r="C282" s="279"/>
      <c r="D282" s="279"/>
      <c r="E282" s="279"/>
      <c r="F282" s="279"/>
      <c r="G282" s="279"/>
      <c r="H282" s="279"/>
      <c r="I282" s="279"/>
      <c r="J282" s="279"/>
      <c r="K282" s="279"/>
      <c r="L282" s="279"/>
      <c r="M282" s="279"/>
      <c r="N282" s="279"/>
      <c r="O282" s="279"/>
      <c r="P282" s="279"/>
      <c r="Q282" s="279"/>
      <c r="R282" s="279"/>
      <c r="S282" s="279"/>
      <c r="T282" s="279"/>
      <c r="U282" s="279"/>
      <c r="V282" s="279"/>
      <c r="W282" s="279"/>
      <c r="X282" s="279"/>
      <c r="Y282" s="279"/>
      <c r="Z282" s="279"/>
    </row>
    <row r="283" spans="1:26" ht="12.75" customHeight="1">
      <c r="A283" s="279"/>
      <c r="B283" s="279"/>
      <c r="C283" s="279"/>
      <c r="D283" s="279"/>
      <c r="E283" s="279"/>
      <c r="F283" s="279"/>
      <c r="G283" s="279"/>
      <c r="H283" s="279"/>
      <c r="I283" s="279"/>
      <c r="J283" s="279"/>
      <c r="K283" s="279"/>
      <c r="L283" s="279"/>
      <c r="M283" s="279"/>
      <c r="N283" s="279"/>
      <c r="O283" s="279"/>
      <c r="P283" s="279"/>
      <c r="Q283" s="279"/>
      <c r="R283" s="279"/>
      <c r="S283" s="279"/>
      <c r="T283" s="279"/>
      <c r="U283" s="279"/>
      <c r="V283" s="279"/>
      <c r="W283" s="279"/>
      <c r="X283" s="279"/>
      <c r="Y283" s="279"/>
      <c r="Z283" s="279"/>
    </row>
    <row r="284" spans="1:26" ht="12.75" customHeight="1">
      <c r="A284" s="279"/>
      <c r="B284" s="279"/>
      <c r="C284" s="279"/>
      <c r="D284" s="279"/>
      <c r="E284" s="279"/>
      <c r="F284" s="279"/>
      <c r="G284" s="279"/>
      <c r="H284" s="279"/>
      <c r="I284" s="279"/>
      <c r="J284" s="279"/>
      <c r="K284" s="279"/>
      <c r="L284" s="279"/>
      <c r="M284" s="279"/>
      <c r="N284" s="279"/>
      <c r="O284" s="279"/>
      <c r="P284" s="279"/>
      <c r="Q284" s="279"/>
      <c r="R284" s="279"/>
      <c r="S284" s="279"/>
      <c r="T284" s="279"/>
      <c r="U284" s="279"/>
      <c r="V284" s="279"/>
      <c r="W284" s="279"/>
      <c r="X284" s="279"/>
      <c r="Y284" s="279"/>
      <c r="Z284" s="279"/>
    </row>
    <row r="285" spans="1:26" ht="12.75" customHeight="1">
      <c r="A285" s="279"/>
      <c r="B285" s="279"/>
      <c r="C285" s="279"/>
      <c r="D285" s="279"/>
      <c r="E285" s="279"/>
      <c r="F285" s="279"/>
      <c r="G285" s="279"/>
      <c r="H285" s="279"/>
      <c r="I285" s="279"/>
      <c r="J285" s="279"/>
      <c r="K285" s="279"/>
      <c r="L285" s="279"/>
      <c r="M285" s="279"/>
      <c r="N285" s="279"/>
      <c r="O285" s="279"/>
      <c r="P285" s="279"/>
      <c r="Q285" s="279"/>
      <c r="R285" s="279"/>
      <c r="S285" s="279"/>
      <c r="T285" s="279"/>
      <c r="U285" s="279"/>
      <c r="V285" s="279"/>
      <c r="W285" s="279"/>
      <c r="X285" s="279"/>
      <c r="Y285" s="279"/>
      <c r="Z285" s="279"/>
    </row>
    <row r="286" spans="1:26" ht="12.75" customHeight="1">
      <c r="A286" s="279"/>
      <c r="B286" s="279"/>
      <c r="C286" s="279"/>
      <c r="D286" s="279"/>
      <c r="E286" s="279"/>
      <c r="F286" s="279"/>
      <c r="G286" s="279"/>
      <c r="H286" s="279"/>
      <c r="I286" s="279"/>
      <c r="J286" s="279"/>
      <c r="K286" s="279"/>
      <c r="L286" s="279"/>
      <c r="M286" s="279"/>
      <c r="N286" s="279"/>
      <c r="O286" s="279"/>
      <c r="P286" s="279"/>
      <c r="Q286" s="279"/>
      <c r="R286" s="279"/>
      <c r="S286" s="279"/>
      <c r="T286" s="279"/>
      <c r="U286" s="279"/>
      <c r="V286" s="279"/>
      <c r="W286" s="279"/>
      <c r="X286" s="279"/>
      <c r="Y286" s="279"/>
      <c r="Z286" s="279"/>
    </row>
    <row r="287" spans="1:26" ht="12.75" customHeight="1">
      <c r="A287" s="279"/>
      <c r="B287" s="279"/>
      <c r="C287" s="279"/>
      <c r="D287" s="279"/>
      <c r="E287" s="279"/>
      <c r="F287" s="279"/>
      <c r="G287" s="279"/>
      <c r="H287" s="279"/>
      <c r="I287" s="279"/>
      <c r="J287" s="279"/>
      <c r="K287" s="279"/>
      <c r="L287" s="279"/>
      <c r="M287" s="279"/>
      <c r="N287" s="279"/>
      <c r="O287" s="279"/>
      <c r="P287" s="279"/>
      <c r="Q287" s="279"/>
      <c r="R287" s="279"/>
      <c r="S287" s="279"/>
      <c r="T287" s="279"/>
      <c r="U287" s="279"/>
      <c r="V287" s="279"/>
      <c r="W287" s="279"/>
      <c r="X287" s="279"/>
      <c r="Y287" s="279"/>
      <c r="Z287" s="279"/>
    </row>
    <row r="288" spans="1:26" ht="12.75" customHeight="1">
      <c r="A288" s="279"/>
      <c r="B288" s="279"/>
      <c r="C288" s="279"/>
      <c r="D288" s="279"/>
      <c r="E288" s="279"/>
      <c r="F288" s="279"/>
      <c r="G288" s="279"/>
      <c r="H288" s="279"/>
      <c r="I288" s="279"/>
      <c r="J288" s="279"/>
      <c r="K288" s="279"/>
      <c r="L288" s="279"/>
      <c r="M288" s="279"/>
      <c r="N288" s="279"/>
      <c r="O288" s="279"/>
      <c r="P288" s="279"/>
      <c r="Q288" s="279"/>
      <c r="R288" s="279"/>
      <c r="S288" s="279"/>
      <c r="T288" s="279"/>
      <c r="U288" s="279"/>
      <c r="V288" s="279"/>
      <c r="W288" s="279"/>
      <c r="X288" s="279"/>
      <c r="Y288" s="279"/>
      <c r="Z288" s="279"/>
    </row>
    <row r="289" spans="1:26" ht="12.75" customHeight="1">
      <c r="A289" s="279"/>
      <c r="B289" s="279"/>
      <c r="C289" s="279"/>
      <c r="D289" s="279"/>
      <c r="E289" s="279"/>
      <c r="F289" s="279"/>
      <c r="G289" s="279"/>
      <c r="H289" s="279"/>
      <c r="I289" s="279"/>
      <c r="J289" s="279"/>
      <c r="K289" s="279"/>
      <c r="L289" s="279"/>
      <c r="M289" s="279"/>
      <c r="N289" s="279"/>
      <c r="O289" s="279"/>
      <c r="P289" s="279"/>
      <c r="Q289" s="279"/>
      <c r="R289" s="279"/>
      <c r="S289" s="279"/>
      <c r="T289" s="279"/>
      <c r="U289" s="279"/>
      <c r="V289" s="279"/>
      <c r="W289" s="279"/>
      <c r="X289" s="279"/>
      <c r="Y289" s="279"/>
      <c r="Z289" s="279"/>
    </row>
    <row r="290" spans="1:26" ht="15.75" customHeight="1"/>
    <row r="291" spans="1:26" ht="15.75" customHeight="1"/>
    <row r="292" spans="1:26" ht="15.75" customHeight="1"/>
    <row r="293" spans="1:26" ht="15.75" customHeight="1"/>
    <row r="294" spans="1:26" ht="15.75" customHeight="1"/>
    <row r="295" spans="1:26" ht="15.75" customHeight="1"/>
    <row r="296" spans="1:26" ht="15.75" customHeight="1"/>
    <row r="297" spans="1:26" ht="15.75" customHeight="1"/>
    <row r="298" spans="1:26" ht="15.75" customHeight="1"/>
    <row r="299" spans="1:26" ht="15.75" customHeight="1"/>
    <row r="300" spans="1:26" ht="15.75" customHeight="1"/>
    <row r="301" spans="1:26" ht="15.75" customHeight="1"/>
    <row r="302" spans="1:26" ht="15.75" customHeight="1"/>
    <row r="303" spans="1:26" ht="15.75" customHeight="1"/>
    <row r="304" spans="1:26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70">
    <mergeCell ref="B72:E72"/>
    <mergeCell ref="C73:D73"/>
    <mergeCell ref="F76:O76"/>
    <mergeCell ref="F77:G77"/>
    <mergeCell ref="H77:I77"/>
    <mergeCell ref="J77:K77"/>
    <mergeCell ref="L77:M77"/>
    <mergeCell ref="N77:O77"/>
    <mergeCell ref="C71:E7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51:D52"/>
    <mergeCell ref="C39:D39"/>
    <mergeCell ref="C49:D49"/>
    <mergeCell ref="B41:B42"/>
    <mergeCell ref="C41:D42"/>
    <mergeCell ref="B43:B44"/>
    <mergeCell ref="C43:D44"/>
    <mergeCell ref="C40:D40"/>
    <mergeCell ref="C45:D45"/>
    <mergeCell ref="X10:Y10"/>
    <mergeCell ref="F11:G11"/>
    <mergeCell ref="H11:I11"/>
    <mergeCell ref="J11:K11"/>
    <mergeCell ref="L11:M11"/>
    <mergeCell ref="N11:O11"/>
    <mergeCell ref="S11:V11"/>
    <mergeCell ref="P10:P11"/>
    <mergeCell ref="B34:B35"/>
    <mergeCell ref="C34:D35"/>
    <mergeCell ref="C36:D36"/>
    <mergeCell ref="B37:B38"/>
    <mergeCell ref="Q13:Q14"/>
    <mergeCell ref="Q18:Q21"/>
    <mergeCell ref="C23:D23"/>
    <mergeCell ref="C37:D38"/>
    <mergeCell ref="B27:E27"/>
    <mergeCell ref="B28:P28"/>
    <mergeCell ref="B31:E31"/>
    <mergeCell ref="B32:B33"/>
    <mergeCell ref="C32:D33"/>
    <mergeCell ref="C16:D16"/>
    <mergeCell ref="B2:E2"/>
    <mergeCell ref="B10:B11"/>
    <mergeCell ref="C10:C11"/>
    <mergeCell ref="E10:E11"/>
    <mergeCell ref="F10:O10"/>
    <mergeCell ref="P41:P42"/>
    <mergeCell ref="P43:P44"/>
    <mergeCell ref="P60:P61"/>
    <mergeCell ref="D61:E61"/>
    <mergeCell ref="B57:E57"/>
    <mergeCell ref="B58:E58"/>
    <mergeCell ref="D60:E60"/>
    <mergeCell ref="B59:E59"/>
    <mergeCell ref="B60:B61"/>
    <mergeCell ref="C60:C61"/>
    <mergeCell ref="B53:B54"/>
    <mergeCell ref="C53:D54"/>
    <mergeCell ref="C46:D46"/>
    <mergeCell ref="C48:D48"/>
    <mergeCell ref="C50:D50"/>
    <mergeCell ref="B51:B52"/>
  </mergeCells>
  <conditionalFormatting sqref="E79 C81:D81">
    <cfRule type="cellIs" dxfId="192" priority="9" operator="greaterThan">
      <formula>0</formula>
    </cfRule>
  </conditionalFormatting>
  <conditionalFormatting sqref="V13">
    <cfRule type="cellIs" dxfId="191" priority="10" operator="lessThan">
      <formula>$U$13</formula>
    </cfRule>
  </conditionalFormatting>
  <conditionalFormatting sqref="V14">
    <cfRule type="cellIs" dxfId="190" priority="11" operator="lessThan">
      <formula>$U$14</formula>
    </cfRule>
  </conditionalFormatting>
  <conditionalFormatting sqref="V16">
    <cfRule type="cellIs" dxfId="189" priority="12" operator="lessThan">
      <formula>$U$16</formula>
    </cfRule>
  </conditionalFormatting>
  <conditionalFormatting sqref="F55:O55">
    <cfRule type="cellIs" dxfId="188" priority="13" operator="lessThan">
      <formula>$F$47/2</formula>
    </cfRule>
  </conditionalFormatting>
  <conditionalFormatting sqref="P58">
    <cfRule type="cellIs" dxfId="187" priority="14" operator="lessThan">
      <formula>#REF!</formula>
    </cfRule>
  </conditionalFormatting>
  <conditionalFormatting sqref="P58">
    <cfRule type="cellIs" dxfId="186" priority="15" operator="greaterThan">
      <formula>#REF!</formula>
    </cfRule>
  </conditionalFormatting>
  <conditionalFormatting sqref="H56">
    <cfRule type="cellIs" dxfId="185" priority="39" operator="lessThan">
      <formula>$H$57</formula>
    </cfRule>
  </conditionalFormatting>
  <conditionalFormatting sqref="H56">
    <cfRule type="cellIs" dxfId="184" priority="40" operator="greaterThan">
      <formula>$H$57</formula>
    </cfRule>
  </conditionalFormatting>
  <conditionalFormatting sqref="I56">
    <cfRule type="cellIs" dxfId="183" priority="41" operator="lessThan">
      <formula>$I$57</formula>
    </cfRule>
  </conditionalFormatting>
  <conditionalFormatting sqref="I56">
    <cfRule type="cellIs" dxfId="182" priority="42" operator="greaterThan">
      <formula>$I$57</formula>
    </cfRule>
  </conditionalFormatting>
  <conditionalFormatting sqref="J56">
    <cfRule type="cellIs" dxfId="181" priority="43" operator="lessThan">
      <formula>$J$57</formula>
    </cfRule>
  </conditionalFormatting>
  <conditionalFormatting sqref="J56">
    <cfRule type="cellIs" dxfId="180" priority="44" operator="greaterThan">
      <formula>$J$57</formula>
    </cfRule>
  </conditionalFormatting>
  <conditionalFormatting sqref="K56">
    <cfRule type="cellIs" dxfId="179" priority="45" operator="lessThan">
      <formula>$K$57</formula>
    </cfRule>
  </conditionalFormatting>
  <conditionalFormatting sqref="K56">
    <cfRule type="cellIs" dxfId="178" priority="46" operator="greaterThan">
      <formula>$K$57</formula>
    </cfRule>
  </conditionalFormatting>
  <conditionalFormatting sqref="L56">
    <cfRule type="cellIs" dxfId="177" priority="47" operator="lessThan">
      <formula>$L$57</formula>
    </cfRule>
  </conditionalFormatting>
  <conditionalFormatting sqref="L56">
    <cfRule type="cellIs" dxfId="176" priority="48" operator="greaterThan">
      <formula>$L$57</formula>
    </cfRule>
  </conditionalFormatting>
  <conditionalFormatting sqref="M56">
    <cfRule type="cellIs" dxfId="175" priority="49" operator="lessThan">
      <formula>$M$57</formula>
    </cfRule>
  </conditionalFormatting>
  <conditionalFormatting sqref="M56">
    <cfRule type="cellIs" dxfId="174" priority="50" operator="greaterThan">
      <formula>$M$57</formula>
    </cfRule>
  </conditionalFormatting>
  <conditionalFormatting sqref="N56">
    <cfRule type="cellIs" dxfId="173" priority="51" operator="lessThan">
      <formula>$N$57</formula>
    </cfRule>
  </conditionalFormatting>
  <conditionalFormatting sqref="N56">
    <cfRule type="cellIs" dxfId="172" priority="52" operator="greaterThan">
      <formula>$N$57</formula>
    </cfRule>
  </conditionalFormatting>
  <conditionalFormatting sqref="O56">
    <cfRule type="cellIs" dxfId="171" priority="53" operator="lessThan">
      <formula>$O$57</formula>
    </cfRule>
  </conditionalFormatting>
  <conditionalFormatting sqref="O56">
    <cfRule type="cellIs" dxfId="170" priority="54" operator="greaterThan">
      <formula>$O$57</formula>
    </cfRule>
  </conditionalFormatting>
  <conditionalFormatting sqref="F59:G59">
    <cfRule type="cellIs" dxfId="169" priority="7" operator="notEqual">
      <formula>$F$77</formula>
    </cfRule>
  </conditionalFormatting>
  <conditionalFormatting sqref="H59:I59">
    <cfRule type="cellIs" dxfId="168" priority="6" operator="notEqual">
      <formula>$H$77</formula>
    </cfRule>
  </conditionalFormatting>
  <conditionalFormatting sqref="J59:K59">
    <cfRule type="cellIs" dxfId="167" priority="5" operator="notEqual">
      <formula>$J$77</formula>
    </cfRule>
  </conditionalFormatting>
  <conditionalFormatting sqref="L59:M59">
    <cfRule type="cellIs" dxfId="166" priority="4" operator="notEqual">
      <formula>$L$77</formula>
    </cfRule>
  </conditionalFormatting>
  <conditionalFormatting sqref="N59:O59">
    <cfRule type="cellIs" dxfId="165" priority="3" operator="notEqual">
      <formula>$N$77</formula>
    </cfRule>
  </conditionalFormatting>
  <conditionalFormatting sqref="N57:O57">
    <cfRule type="cellIs" dxfId="164" priority="1" operator="lessThan">
      <formula>#REF!</formula>
    </cfRule>
  </conditionalFormatting>
  <conditionalFormatting sqref="N57:O57">
    <cfRule type="cellIs" dxfId="163" priority="2" operator="greaterThan">
      <formula>#REF!</formula>
    </cfRule>
  </conditionalFormatting>
  <dataValidations count="5">
    <dataValidation type="list" allowBlank="1" showErrorMessage="1" sqref="D30">
      <formula1>$Y$13:$Y$16</formula1>
    </dataValidation>
    <dataValidation type="list" allowBlank="1" showErrorMessage="1" sqref="E32:E46 F58:O58 E48:E54">
      <formula1>$T$13:$T$16</formula1>
    </dataValidation>
    <dataValidation type="list" allowBlank="1" showErrorMessage="1" sqref="C29:C30">
      <formula1>$Y$12:$Y$20</formula1>
    </dataValidation>
    <dataValidation type="list" allowBlank="1" showErrorMessage="1" sqref="D29">
      <formula1>$T$21:$T$23</formula1>
    </dataValidation>
    <dataValidation type="list" allowBlank="1" showErrorMessage="1" sqref="D13:D14">
      <formula1>$T$21:$T$24</formula1>
    </dataValidation>
  </dataValidations>
  <printOptions horizontalCentered="1"/>
  <pageMargins left="0.78740157480314965" right="0.39370078740157483" top="0.98425196850393704" bottom="0.98425196850393704" header="0" footer="0"/>
  <pageSetup paperSize="9" scale="43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1</vt:i4>
      </vt:variant>
    </vt:vector>
  </HeadingPairs>
  <TitlesOfParts>
    <vt:vector size="17" baseType="lpstr">
      <vt:lpstr>INFO - 24.06.2025</vt:lpstr>
      <vt:lpstr>TI</vt:lpstr>
      <vt:lpstr>TR</vt:lpstr>
      <vt:lpstr>TA</vt:lpstr>
      <vt:lpstr>TE</vt:lpstr>
      <vt:lpstr>TL</vt:lpstr>
      <vt:lpstr>ZSZ s</vt:lpstr>
      <vt:lpstr>ZSZ b</vt:lpstr>
      <vt:lpstr>TP</vt:lpstr>
      <vt:lpstr>TM</vt:lpstr>
      <vt:lpstr>TS</vt:lpstr>
      <vt:lpstr>TF</vt:lpstr>
      <vt:lpstr>SB m</vt:lpstr>
      <vt:lpstr>SB w</vt:lpstr>
      <vt:lpstr>SB f</vt:lpstr>
      <vt:lpstr>ZSZ k - nie planowany</vt:lpstr>
      <vt:lpstr>INF.03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ZST Strzyżów</cp:lastModifiedBy>
  <cp:lastPrinted>2022-08-22T09:19:44Z</cp:lastPrinted>
  <dcterms:created xsi:type="dcterms:W3CDTF">2019-04-10T06:26:10Z</dcterms:created>
  <dcterms:modified xsi:type="dcterms:W3CDTF">2026-03-24T14:02:16Z</dcterms:modified>
</cp:coreProperties>
</file>